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920" activeTab="4"/>
  </bookViews>
  <sheets>
    <sheet name="报表封面" sheetId="1" r:id="rId1"/>
    <sheet name="目录" sheetId="2" r:id="rId2"/>
    <sheet name="表一" sheetId="3" r:id="rId3"/>
    <sheet name="表二" sheetId="4" r:id="rId4"/>
    <sheet name="表三" sheetId="5" r:id="rId5"/>
  </sheets>
  <definedNames>
    <definedName name="_xlnm.Print_Titles" localSheetId="3">'表二'!$1:$4</definedName>
  </definedNames>
  <calcPr fullCalcOnLoad="1"/>
</workbook>
</file>

<file path=xl/sharedStrings.xml><?xml version="1.0" encoding="utf-8"?>
<sst xmlns="http://schemas.openxmlformats.org/spreadsheetml/2006/main" count="298" uniqueCount="283">
  <si>
    <t>合计</t>
  </si>
  <si>
    <t>单位：元</t>
  </si>
  <si>
    <t>表三</t>
  </si>
  <si>
    <r>
      <t>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目</t>
    </r>
  </si>
  <si>
    <t>工资福利支出</t>
  </si>
  <si>
    <t>商品和服务支出</t>
  </si>
  <si>
    <t>对个人和家庭的补助</t>
  </si>
  <si>
    <t>对企事业
单位的补助</t>
  </si>
  <si>
    <t>债务利息支出</t>
  </si>
  <si>
    <t>债务还
本支出</t>
  </si>
  <si>
    <t>基本建设支出</t>
  </si>
  <si>
    <t>其他资本性支出</t>
  </si>
  <si>
    <t>其他支出</t>
  </si>
  <si>
    <t>总计</t>
  </si>
  <si>
    <t>（草案）</t>
  </si>
  <si>
    <t>功能分类</t>
  </si>
  <si>
    <t>比上年预算增减%</t>
  </si>
  <si>
    <t>经济分类</t>
  </si>
  <si>
    <t>省市专项预算数</t>
  </si>
  <si>
    <t>一、工资福利支出</t>
  </si>
  <si>
    <t>二、商品和服务支出</t>
  </si>
  <si>
    <t>三、对个人和家庭的补助</t>
  </si>
  <si>
    <t>四、对企事业单位的补助</t>
  </si>
  <si>
    <t>五、赠予</t>
  </si>
  <si>
    <t>六、债务利息支出</t>
  </si>
  <si>
    <t>七、债务还本支出</t>
  </si>
  <si>
    <t>八、基本建设支出</t>
  </si>
  <si>
    <t>九、其他资本性支出</t>
  </si>
  <si>
    <t>十、贷款转贷及产权参股</t>
  </si>
  <si>
    <t>十一、其他支出</t>
  </si>
  <si>
    <t>十七、住房保障支出</t>
  </si>
  <si>
    <t>十九、预备费</t>
  </si>
  <si>
    <t>二十、国债还本付息支出</t>
  </si>
  <si>
    <t>二十一、其他支出</t>
  </si>
  <si>
    <t>公共财政预算支出小计</t>
  </si>
  <si>
    <t>支出合计</t>
  </si>
  <si>
    <t>2014年预算数</t>
  </si>
  <si>
    <t>单位：元</t>
  </si>
  <si>
    <r>
      <t>2013</t>
    </r>
    <r>
      <rPr>
        <sz val="10"/>
        <rFont val="宋体"/>
        <family val="0"/>
      </rPr>
      <t>年年初预算数</t>
    </r>
  </si>
  <si>
    <t>乐昌市2014年</t>
  </si>
  <si>
    <t>省市专项预算数</t>
  </si>
  <si>
    <t>本级安排预算数</t>
  </si>
  <si>
    <t>收             入</t>
  </si>
  <si>
    <t>支                  出</t>
  </si>
  <si>
    <t>项      目</t>
  </si>
  <si>
    <t>2014年预算</t>
  </si>
  <si>
    <t>功能分类</t>
  </si>
  <si>
    <t>经济分类</t>
  </si>
  <si>
    <t>一、财政预算拨款</t>
  </si>
  <si>
    <t>一、一般公共服务支出</t>
  </si>
  <si>
    <t>一、工资及福利支出</t>
  </si>
  <si>
    <t>二、外交支出</t>
  </si>
  <si>
    <t>二、商品和服务支出</t>
  </si>
  <si>
    <t>三、国防支出</t>
  </si>
  <si>
    <t>三、对个人和家庭的补助支出</t>
  </si>
  <si>
    <t>四、公共安全支出</t>
  </si>
  <si>
    <t>四、对企事业单位的补助支出</t>
  </si>
  <si>
    <t>五、教育支出</t>
  </si>
  <si>
    <t>五、转移性支出</t>
  </si>
  <si>
    <t>二、预算外资金</t>
  </si>
  <si>
    <t>六、科学技术支出</t>
  </si>
  <si>
    <t>六、赠与</t>
  </si>
  <si>
    <t>三、其他资金</t>
  </si>
  <si>
    <t>七、文化体育与传媒支出</t>
  </si>
  <si>
    <t>七、债务利息支出</t>
  </si>
  <si>
    <t>八、社会保障和就业支出</t>
  </si>
  <si>
    <t>八、债务还本支出</t>
  </si>
  <si>
    <t>九、社会保险基金支出</t>
  </si>
  <si>
    <t>九、基本建设支出</t>
  </si>
  <si>
    <t>十、医疗卫生支出</t>
  </si>
  <si>
    <t>十、其他资本性支出</t>
  </si>
  <si>
    <t>十一、节能环保支出</t>
  </si>
  <si>
    <t>十一、贷款转贷及产权参股</t>
  </si>
  <si>
    <t>十二、城乡社区支出</t>
  </si>
  <si>
    <t>十二、其他支出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</si>
  <si>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</si>
  <si>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</si>
  <si>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</si>
  <si>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</si>
  <si>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</si>
  <si>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</si>
  <si>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二十、国土资源气象等支出</t>
  </si>
  <si>
    <t>二十一、住房保障支出</t>
  </si>
  <si>
    <t>二十二、粮油物资储备支出</t>
  </si>
  <si>
    <t>二十三、预备费</t>
  </si>
  <si>
    <t>二十四、国债还本付息支出</t>
  </si>
  <si>
    <t>二十五、其他支出</t>
  </si>
  <si>
    <t>二十六、转移性支出</t>
  </si>
  <si>
    <t>收入总计</t>
  </si>
  <si>
    <t>支出总计（功能）</t>
  </si>
  <si>
    <t>支出总计（经济）</t>
  </si>
  <si>
    <t>部门预算收支安排表</t>
  </si>
  <si>
    <t xml:space="preserve">    一般预算拨款</t>
  </si>
  <si>
    <t xml:space="preserve">      经费拨款(补助)</t>
  </si>
  <si>
    <t xml:space="preserve">      纳入预算管理的非税收入安排</t>
  </si>
  <si>
    <t xml:space="preserve">    基金预算拨款</t>
  </si>
  <si>
    <t xml:space="preserve">    上年预算拨款结转</t>
  </si>
  <si>
    <t xml:space="preserve">      一般预算结转</t>
  </si>
  <si>
    <t xml:space="preserve">    基金预算结转</t>
  </si>
  <si>
    <t xml:space="preserve">    事业单位经营收入</t>
  </si>
  <si>
    <t xml:space="preserve">    其他收入</t>
  </si>
  <si>
    <t xml:space="preserve">      转移性收入</t>
  </si>
  <si>
    <t>其中省市专项</t>
  </si>
  <si>
    <t>表二</t>
  </si>
  <si>
    <t>单位：万元</t>
  </si>
  <si>
    <t>民政管理事务</t>
  </si>
  <si>
    <t>财政对社会保险基金补助</t>
  </si>
  <si>
    <t>行政事业单位离退休</t>
  </si>
  <si>
    <t>企业改革补助</t>
  </si>
  <si>
    <t>就业补助</t>
  </si>
  <si>
    <t>退役安置</t>
  </si>
  <si>
    <t>社会福利</t>
  </si>
  <si>
    <t>残疾人事业</t>
  </si>
  <si>
    <t>城市居民最低生活保障</t>
  </si>
  <si>
    <t>其他城镇社会救济</t>
  </si>
  <si>
    <t>自然灾害生活救助</t>
  </si>
  <si>
    <t>农村最低生活保障</t>
  </si>
  <si>
    <t>其他农村社会救济</t>
  </si>
  <si>
    <t>其他社会保障和就业支出</t>
  </si>
  <si>
    <t>抚恤</t>
  </si>
  <si>
    <t>文化</t>
  </si>
  <si>
    <t>文物</t>
  </si>
  <si>
    <t>体育</t>
  </si>
  <si>
    <t>广播影视</t>
  </si>
  <si>
    <t>文化事业建设费安排的支出</t>
  </si>
  <si>
    <t>其他文化体育与传媒支出</t>
  </si>
  <si>
    <t>科学技术管理事务</t>
  </si>
  <si>
    <t>基础研究</t>
  </si>
  <si>
    <t>应用研究</t>
  </si>
  <si>
    <t>技术研究与开发</t>
  </si>
  <si>
    <t>科技条件与服务</t>
  </si>
  <si>
    <t>科学技术普及</t>
  </si>
  <si>
    <t>其他科学技术支出</t>
  </si>
  <si>
    <t>教育管理事务</t>
  </si>
  <si>
    <t>普通教育</t>
  </si>
  <si>
    <t>职业教育</t>
  </si>
  <si>
    <t>成人教育</t>
  </si>
  <si>
    <t>广播电视教育</t>
  </si>
  <si>
    <t>特殊教育</t>
  </si>
  <si>
    <t>进修及培训</t>
  </si>
  <si>
    <t>教育费附加安排的支出</t>
  </si>
  <si>
    <t>地方教育附加安排的支出</t>
  </si>
  <si>
    <t>其他教育支出</t>
  </si>
  <si>
    <t>武装警察</t>
  </si>
  <si>
    <t>公安</t>
  </si>
  <si>
    <t>检察</t>
  </si>
  <si>
    <t>法院</t>
  </si>
  <si>
    <t>司法</t>
  </si>
  <si>
    <t>国防动员</t>
  </si>
  <si>
    <t>其他国防支出</t>
  </si>
  <si>
    <t>人大事务</t>
  </si>
  <si>
    <t>政协事务</t>
  </si>
  <si>
    <r>
      <t>政府</t>
    </r>
    <r>
      <rPr>
        <sz val="10"/>
        <rFont val="宋体"/>
        <family val="0"/>
      </rPr>
      <t>及相关机构事务</t>
    </r>
  </si>
  <si>
    <t>发展与改革事务</t>
  </si>
  <si>
    <t>统计信息事务</t>
  </si>
  <si>
    <t>财政事务</t>
  </si>
  <si>
    <t>税收事务</t>
  </si>
  <si>
    <t>审计事务</t>
  </si>
  <si>
    <t>人力资源事务</t>
  </si>
  <si>
    <t>纪检监察事务</t>
  </si>
  <si>
    <t>商贸事务</t>
  </si>
  <si>
    <t>档案事务</t>
  </si>
  <si>
    <t>民主党派事务及工商联事务</t>
  </si>
  <si>
    <t>群众团体事务</t>
  </si>
  <si>
    <t>党委办及相关机构事务</t>
  </si>
  <si>
    <t>组织事务</t>
  </si>
  <si>
    <t>宣传事务</t>
  </si>
  <si>
    <t>统战事务</t>
  </si>
  <si>
    <t>其他共产党事务支出</t>
  </si>
  <si>
    <t>其他一般公共服务支出</t>
  </si>
  <si>
    <t>医疗卫生管理事务</t>
  </si>
  <si>
    <t>公立医院</t>
  </si>
  <si>
    <t>基层医疗卫生机构</t>
  </si>
  <si>
    <t>公共卫生</t>
  </si>
  <si>
    <t>医疗保障</t>
  </si>
  <si>
    <t>食品药品监督管理事务</t>
  </si>
  <si>
    <t>其他医疗卫生支出</t>
  </si>
  <si>
    <t>环境保护管理事务</t>
  </si>
  <si>
    <t>污染防治</t>
  </si>
  <si>
    <t>风沙荒漠治理</t>
  </si>
  <si>
    <t>能源节约利用</t>
  </si>
  <si>
    <t>污染减排</t>
  </si>
  <si>
    <t>城乡社区管理事务</t>
  </si>
  <si>
    <t>城乡社区规划与管理</t>
  </si>
  <si>
    <t>城乡社区公共设施</t>
  </si>
  <si>
    <t>城乡社区环境卫生</t>
  </si>
  <si>
    <t>建设市场管理与监督</t>
  </si>
  <si>
    <t>国有土地使用权出让金支出</t>
  </si>
  <si>
    <t>城市公用附加支出</t>
  </si>
  <si>
    <t>国有土地收益基金支出</t>
  </si>
  <si>
    <t>农业土地开发资金支出</t>
  </si>
  <si>
    <t>城市基础设施配套费支出</t>
  </si>
  <si>
    <t>其他城乡社区事务支出</t>
  </si>
  <si>
    <t>农业</t>
  </si>
  <si>
    <t>林业</t>
  </si>
  <si>
    <t>水利</t>
  </si>
  <si>
    <t>其中：水资源补偿费支出</t>
  </si>
  <si>
    <t>扶贫</t>
  </si>
  <si>
    <t>农业综合开发</t>
  </si>
  <si>
    <t>农村综合改革</t>
  </si>
  <si>
    <t>育林基金支出</t>
  </si>
  <si>
    <t>公路水路运输</t>
  </si>
  <si>
    <t>其他交通运输支出</t>
  </si>
  <si>
    <t>安全生产监管</t>
  </si>
  <si>
    <t>国有资产监管</t>
  </si>
  <si>
    <t>散装水泥专项资金支出</t>
  </si>
  <si>
    <t>新型墙体材料专项基金支出</t>
  </si>
  <si>
    <t>商业流通事务</t>
  </si>
  <si>
    <t>旅游业管理与服务支出</t>
  </si>
  <si>
    <t>国土资源事务</t>
  </si>
  <si>
    <t>气象事务</t>
  </si>
  <si>
    <t>保障性住房安居工程支出</t>
  </si>
  <si>
    <t>粮油事务</t>
  </si>
  <si>
    <t>年初预留</t>
  </si>
  <si>
    <t>其他支出</t>
  </si>
  <si>
    <t>其他政府性基金支出</t>
  </si>
  <si>
    <t>人力资源和社会保障管理事务</t>
  </si>
  <si>
    <t>残疾人就业保障金支出</t>
  </si>
  <si>
    <t>市财政局编制日期：2013年12月10日</t>
  </si>
  <si>
    <t>质量技术监督与检验检疫</t>
  </si>
  <si>
    <t>民族事务</t>
  </si>
  <si>
    <t>宗教事务</t>
  </si>
  <si>
    <t>比上年预算增减数</t>
  </si>
  <si>
    <t>市党政班子会议通过日期：2013年12月19日</t>
  </si>
  <si>
    <t>附件三：</t>
  </si>
  <si>
    <t>表一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</si>
  <si>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</si>
  <si>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</si>
  <si>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</si>
  <si>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</si>
  <si>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</si>
  <si>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</si>
  <si>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</si>
  <si>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</si>
  <si>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</si>
  <si>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</si>
  <si>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</si>
  <si>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</si>
  <si>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</si>
  <si>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</si>
  <si>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</si>
  <si>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十六、国土海洋气象等支出</t>
  </si>
  <si>
    <t>十八、粮油物资储备支出</t>
  </si>
  <si>
    <t>二十二、转移性支出</t>
  </si>
  <si>
    <t xml:space="preserve">   出口退税专项上解支出</t>
  </si>
  <si>
    <t xml:space="preserve">   专项上解支出</t>
  </si>
  <si>
    <t>二十三、地方政府债券还本</t>
  </si>
  <si>
    <t>十二、转移性支出</t>
  </si>
  <si>
    <t xml:space="preserve">   出口退税上解</t>
  </si>
  <si>
    <t xml:space="preserve">   专项上解支出</t>
  </si>
  <si>
    <t>十三、地方政府债券还本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</si>
  <si>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</si>
  <si>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</si>
  <si>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</si>
  <si>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</si>
  <si>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</si>
  <si>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</si>
  <si>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</si>
  <si>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</si>
  <si>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</si>
  <si>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</si>
  <si>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</si>
  <si>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</si>
  <si>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</si>
  <si>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</si>
  <si>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</si>
  <si>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十六、国土海洋气象等支出</t>
  </si>
  <si>
    <t>十八、粮油物资储备支出</t>
  </si>
  <si>
    <t>公共财政预算支出小计</t>
  </si>
  <si>
    <t>二十二、转移性支出</t>
  </si>
  <si>
    <t>二十三、地方政府债券还本</t>
  </si>
  <si>
    <t>支出合计</t>
  </si>
  <si>
    <t>转移性支出</t>
  </si>
  <si>
    <t>人口与计划生育事务</t>
  </si>
  <si>
    <t>（债务还本支出）</t>
  </si>
  <si>
    <t>市人代会通过日期：2014年2月27日</t>
  </si>
  <si>
    <t>目  录</t>
  </si>
  <si>
    <t xml:space="preserve"> 2014年乐昌市部门预算收支总表</t>
  </si>
  <si>
    <t xml:space="preserve">            表一 2014年乐昌市部门预算收支总表</t>
  </si>
  <si>
    <t xml:space="preserve">        2014年乐昌市部门预算支出安排表</t>
  </si>
  <si>
    <t xml:space="preserve">            表二 2014年乐昌市部门预算支出安排表</t>
  </si>
  <si>
    <t>2014年乐昌市部门预算支出经济分类表（不含省市专项）</t>
  </si>
  <si>
    <t xml:space="preserve">            表三 2014年乐昌市部门预算支出经济分类表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</si>
</sst>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_);[Red]\(0.00\)"/>
    <numFmt numFmtId="180" formatCode="#,##0.00_ "/>
    <numFmt numFmtId="181" formatCode="_ * #,##0_ ;_ * \-#,##0_ ;_ * &quot;-&quot;??_ ;_ @_ "/>
    <numFmt numFmtId="182" formatCode="#,##0.0_ "/>
    <numFmt numFmtId="183" formatCode="0.00_ 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宋体"/>
      <family val="0"/>
    </font>
    <font>
      <sz val="10"/>
      <name val="黑体"/>
      <family val="0"/>
    </font>
    <font>
      <b/>
      <sz val="18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b/>
      <sz val="38"/>
      <color indexed="8"/>
      <name val="宋体"/>
      <family val="0"/>
    </font>
    <font>
      <sz val="29"/>
      <color indexed="8"/>
      <name val="宋体"/>
      <family val="0"/>
    </font>
    <font>
      <sz val="20"/>
      <name val="Arial"/>
      <family val="2"/>
    </font>
    <font>
      <b/>
      <sz val="36"/>
      <name val="宋体"/>
      <family val="0"/>
    </font>
    <font>
      <b/>
      <sz val="36"/>
      <name val="Arial"/>
      <family val="2"/>
    </font>
    <font>
      <sz val="22"/>
      <color indexed="8"/>
      <name val="宋体"/>
      <family val="0"/>
    </font>
    <font>
      <b/>
      <sz val="20"/>
      <name val="宋体"/>
      <family val="0"/>
    </font>
    <font>
      <sz val="12"/>
      <name val="Arial"/>
      <family val="2"/>
    </font>
    <font>
      <b/>
      <sz val="28"/>
      <name val="黑体"/>
      <family val="0"/>
    </font>
    <font>
      <sz val="2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78" fontId="2" fillId="0" borderId="1" xfId="0" applyNumberFormat="1" applyFont="1" applyBorder="1" applyAlignment="1" applyProtection="1">
      <alignment/>
      <protection/>
    </xf>
    <xf numFmtId="178" fontId="2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Alignment="1">
      <alignment/>
    </xf>
    <xf numFmtId="0" fontId="3" fillId="0" borderId="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2" fillId="0" borderId="1" xfId="0" applyNumberFormat="1" applyFont="1" applyBorder="1" applyAlignment="1" applyProtection="1">
      <alignment/>
      <protection/>
    </xf>
    <xf numFmtId="183" fontId="2" fillId="0" borderId="1" xfId="0" applyNumberFormat="1" applyFont="1" applyBorder="1" applyAlignment="1" applyProtection="1">
      <alignment/>
      <protection/>
    </xf>
    <xf numFmtId="180" fontId="2" fillId="0" borderId="1" xfId="0" applyNumberFormat="1" applyFont="1" applyBorder="1" applyAlignment="1" applyProtection="1">
      <alignment/>
      <protection/>
    </xf>
    <xf numFmtId="178" fontId="2" fillId="0" borderId="1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/>
    </xf>
    <xf numFmtId="180" fontId="2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6" fontId="2" fillId="0" borderId="1" xfId="0" applyNumberFormat="1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/>
      <protection locked="0"/>
    </xf>
    <xf numFmtId="1" fontId="2" fillId="0" borderId="1" xfId="0" applyNumberFormat="1" applyFont="1" applyBorder="1" applyAlignment="1" applyProtection="1">
      <alignment horizontal="left" indent="1"/>
      <protection locked="0"/>
    </xf>
    <xf numFmtId="1" fontId="1" fillId="0" borderId="1" xfId="0" applyNumberFormat="1" applyFont="1" applyBorder="1" applyAlignment="1" applyProtection="1">
      <alignment horizontal="left" indent="1"/>
      <protection locked="0"/>
    </xf>
    <xf numFmtId="0" fontId="2" fillId="0" borderId="1" xfId="0" applyNumberFormat="1" applyFont="1" applyBorder="1" applyAlignment="1" applyProtection="1">
      <alignment horizontal="left" inden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78" fontId="2" fillId="0" borderId="1" xfId="0" applyNumberFormat="1" applyFont="1" applyBorder="1" applyAlignment="1" applyProtection="1">
      <alignment horizontal="distributed"/>
      <protection/>
    </xf>
    <xf numFmtId="0" fontId="5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8" fontId="3" fillId="0" borderId="0" xfId="0" applyNumberFormat="1" applyAlignment="1" applyProtection="1">
      <alignment vertical="center"/>
      <protection locked="0"/>
    </xf>
    <xf numFmtId="0" fontId="3" fillId="0" borderId="0" xfId="0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 vertical="center"/>
      <protection/>
    </xf>
    <xf numFmtId="0" fontId="3" fillId="0" borderId="0" xfId="0" applyNumberForma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3" fillId="0" borderId="5" xfId="0" applyNumberFormat="1" applyFill="1" applyBorder="1" applyAlignment="1" applyProtection="1">
      <alignment/>
      <protection/>
    </xf>
    <xf numFmtId="0" fontId="3" fillId="0" borderId="6" xfId="0" applyNumberFormat="1" applyFill="1" applyBorder="1" applyAlignment="1" applyProtection="1">
      <alignment horizontal="center" vertical="center"/>
      <protection/>
    </xf>
    <xf numFmtId="0" fontId="3" fillId="0" borderId="6" xfId="0" applyNumberFormat="1" applyFill="1" applyBorder="1" applyAlignment="1" applyProtection="1">
      <alignment vertical="center" wrapText="1"/>
      <protection/>
    </xf>
    <xf numFmtId="0" fontId="3" fillId="0" borderId="6" xfId="0" applyNumberFormat="1" applyFill="1" applyBorder="1" applyAlignment="1" applyProtection="1">
      <alignment vertical="center"/>
      <protection/>
    </xf>
    <xf numFmtId="0" fontId="3" fillId="0" borderId="6" xfId="0" applyNumberFormat="1" applyFill="1" applyBorder="1" applyAlignment="1" applyProtection="1">
      <alignment horizontal="left" vertical="center" wrapText="1"/>
      <protection/>
    </xf>
    <xf numFmtId="0" fontId="3" fillId="0" borderId="7" xfId="0" applyNumberFormat="1" applyFill="1" applyBorder="1" applyAlignment="1" applyProtection="1">
      <alignment vertical="center"/>
      <protection/>
    </xf>
    <xf numFmtId="0" fontId="3" fillId="0" borderId="8" xfId="0" applyNumberForma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vertical="center"/>
      <protection/>
    </xf>
    <xf numFmtId="0" fontId="3" fillId="0" borderId="1" xfId="0" applyNumberForma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ill="1" applyBorder="1" applyAlignment="1" applyProtection="1">
      <alignment vertical="center"/>
      <protection/>
    </xf>
    <xf numFmtId="176" fontId="2" fillId="0" borderId="1" xfId="0" applyNumberFormat="1" applyFont="1" applyFill="1" applyBorder="1" applyAlignment="1" applyProtection="1">
      <alignment vertical="center"/>
      <protection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ill="1" applyBorder="1" applyAlignment="1" applyProtection="1">
      <alignment horizontal="center" vertical="center"/>
      <protection/>
    </xf>
    <xf numFmtId="0" fontId="3" fillId="0" borderId="8" xfId="0" applyNumberForma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A17" sqref="A17:M17"/>
    </sheetView>
  </sheetViews>
  <sheetFormatPr defaultColWidth="9.00390625" defaultRowHeight="14.25" customHeight="1"/>
  <cols>
    <col min="1" max="16384" width="9.00390625" style="7" customWidth="1"/>
  </cols>
  <sheetData>
    <row r="1" spans="1:18" ht="12.75">
      <c r="A1" s="67" t="s">
        <v>224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20" ht="48.75" customHeight="1">
      <c r="A8" s="71" t="s">
        <v>39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44"/>
      <c r="O8" s="44"/>
      <c r="P8" s="44"/>
      <c r="Q8" s="44"/>
      <c r="R8" s="44"/>
      <c r="S8" s="44"/>
      <c r="T8" s="44"/>
    </row>
    <row r="9" spans="1:18" ht="64.5" customHeight="1">
      <c r="A9" s="71" t="s">
        <v>91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41"/>
      <c r="O9" s="41"/>
      <c r="P9" s="41"/>
      <c r="Q9" s="41"/>
      <c r="R9" s="41"/>
    </row>
    <row r="10" spans="1:18" ht="47.25">
      <c r="A10" s="72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40"/>
      <c r="O10" s="40"/>
      <c r="P10" s="40"/>
      <c r="Q10" s="40"/>
      <c r="R10" s="40"/>
    </row>
    <row r="11" spans="1:18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36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0" ht="36.75" customHeight="1">
      <c r="A16" s="70" t="s">
        <v>218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5"/>
      <c r="O16" s="45"/>
      <c r="P16" s="45"/>
      <c r="Q16" s="45"/>
      <c r="R16" s="45"/>
      <c r="S16" s="45"/>
      <c r="T16" s="45"/>
    </row>
    <row r="17" spans="1:18" ht="28.5" customHeight="1">
      <c r="A17" s="70" t="s">
        <v>223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42"/>
      <c r="O17" s="42"/>
      <c r="P17" s="42"/>
      <c r="Q17" s="42"/>
      <c r="R17" s="42"/>
    </row>
    <row r="18" spans="1:18" ht="28.5" customHeight="1">
      <c r="A18" s="70" t="s">
        <v>275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2"/>
      <c r="O18" s="42"/>
      <c r="P18" s="42"/>
      <c r="Q18" s="42"/>
      <c r="R18" s="42"/>
    </row>
    <row r="19" spans="1:18" ht="28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28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</sheetData>
  <mergeCells count="6">
    <mergeCell ref="A18:M18"/>
    <mergeCell ref="A17:M17"/>
    <mergeCell ref="A8:M8"/>
    <mergeCell ref="A16:M16"/>
    <mergeCell ref="A9:M9"/>
    <mergeCell ref="A10:M10"/>
  </mergeCells>
  <printOptions/>
  <pageMargins left="0.75" right="0.75" top="0.7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8" sqref="A8"/>
    </sheetView>
  </sheetViews>
  <sheetFormatPr defaultColWidth="9.00390625" defaultRowHeight="14.25"/>
  <cols>
    <col min="1" max="1" width="117.375" style="86" customWidth="1"/>
    <col min="2" max="16384" width="9.00390625" style="86" customWidth="1"/>
  </cols>
  <sheetData>
    <row r="1" ht="67.5" customHeight="1">
      <c r="A1" s="85" t="s">
        <v>276</v>
      </c>
    </row>
    <row r="2" ht="46.5" customHeight="1">
      <c r="A2" s="87" t="s">
        <v>278</v>
      </c>
    </row>
    <row r="3" ht="46.5" customHeight="1">
      <c r="A3" s="87" t="s">
        <v>280</v>
      </c>
    </row>
    <row r="4" ht="46.5" customHeight="1">
      <c r="A4" s="87" t="s">
        <v>282</v>
      </c>
    </row>
    <row r="5" ht="46.5" customHeight="1">
      <c r="A5" s="87"/>
    </row>
    <row r="6" ht="46.5" customHeight="1">
      <c r="A6" s="87"/>
    </row>
    <row r="7" ht="46.5" customHeight="1">
      <c r="A7" s="87"/>
    </row>
    <row r="8" ht="46.5" customHeight="1">
      <c r="A8" s="87"/>
    </row>
    <row r="9" ht="46.5" customHeight="1">
      <c r="A9" s="87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4.25" customHeight="1"/>
  <cols>
    <col min="1" max="1" width="25.625" style="7" customWidth="1"/>
    <col min="2" max="2" width="10.25390625" style="7" customWidth="1"/>
    <col min="3" max="3" width="24.125" style="7" customWidth="1"/>
    <col min="4" max="4" width="11.00390625" style="7" customWidth="1"/>
    <col min="5" max="5" width="11.875" style="7" customWidth="1"/>
    <col min="6" max="6" width="22.75390625" style="7" customWidth="1"/>
    <col min="7" max="7" width="11.125" style="7" customWidth="1"/>
    <col min="8" max="8" width="10.875" style="7" customWidth="1"/>
    <col min="9" max="16384" width="9.00390625" style="7" customWidth="1"/>
  </cols>
  <sheetData>
    <row r="1" spans="1:7" ht="25.5">
      <c r="A1" s="76" t="s">
        <v>277</v>
      </c>
      <c r="B1" s="76"/>
      <c r="C1" s="76"/>
      <c r="D1" s="76"/>
      <c r="E1" s="76"/>
      <c r="F1" s="76"/>
      <c r="G1" s="76"/>
    </row>
    <row r="2" spans="1:7" ht="15.75" customHeight="1">
      <c r="A2" s="68" t="s">
        <v>225</v>
      </c>
      <c r="B2" s="46"/>
      <c r="C2" s="40"/>
      <c r="D2" s="40"/>
      <c r="E2" s="40"/>
      <c r="F2" s="40"/>
      <c r="G2" s="41" t="s">
        <v>37</v>
      </c>
    </row>
    <row r="3" spans="1:8" ht="17.25" customHeight="1">
      <c r="A3" s="74" t="s">
        <v>42</v>
      </c>
      <c r="B3" s="75"/>
      <c r="C3" s="77" t="s">
        <v>43</v>
      </c>
      <c r="D3" s="77"/>
      <c r="E3" s="77"/>
      <c r="F3" s="77"/>
      <c r="G3" s="77"/>
      <c r="H3" s="77"/>
    </row>
    <row r="4" spans="1:8" ht="17.25" customHeight="1">
      <c r="A4" s="47" t="s">
        <v>44</v>
      </c>
      <c r="B4" s="52" t="s">
        <v>45</v>
      </c>
      <c r="C4" s="57" t="s">
        <v>46</v>
      </c>
      <c r="D4" s="57" t="s">
        <v>45</v>
      </c>
      <c r="E4" s="58" t="s">
        <v>102</v>
      </c>
      <c r="F4" s="57" t="s">
        <v>47</v>
      </c>
      <c r="G4" s="57" t="s">
        <v>45</v>
      </c>
      <c r="H4" s="58" t="s">
        <v>102</v>
      </c>
    </row>
    <row r="5" spans="1:8" ht="15.75" customHeight="1">
      <c r="A5" s="48" t="s">
        <v>48</v>
      </c>
      <c r="B5" s="53">
        <f>SUM(B6,B9)</f>
        <v>139798</v>
      </c>
      <c r="C5" s="59" t="s">
        <v>49</v>
      </c>
      <c r="D5" s="60">
        <v>19868</v>
      </c>
      <c r="E5" s="60">
        <v>660</v>
      </c>
      <c r="F5" s="59" t="s">
        <v>50</v>
      </c>
      <c r="G5" s="61">
        <v>44722</v>
      </c>
      <c r="H5" s="61"/>
    </row>
    <row r="6" spans="1:8" ht="15.75" customHeight="1">
      <c r="A6" s="50" t="s">
        <v>92</v>
      </c>
      <c r="B6" s="53">
        <f>SUM(B7:B8)</f>
        <v>116841</v>
      </c>
      <c r="C6" s="59" t="s">
        <v>51</v>
      </c>
      <c r="D6" s="60">
        <v>0</v>
      </c>
      <c r="E6" s="60"/>
      <c r="F6" s="59" t="s">
        <v>52</v>
      </c>
      <c r="G6" s="61">
        <v>39468</v>
      </c>
      <c r="H6" s="61">
        <v>4410</v>
      </c>
    </row>
    <row r="7" spans="1:8" ht="15.75" customHeight="1">
      <c r="A7" s="50" t="s">
        <v>93</v>
      </c>
      <c r="B7" s="53">
        <v>107623</v>
      </c>
      <c r="C7" s="59" t="s">
        <v>53</v>
      </c>
      <c r="D7" s="60">
        <v>693</v>
      </c>
      <c r="E7" s="60"/>
      <c r="F7" s="59" t="s">
        <v>54</v>
      </c>
      <c r="G7" s="61">
        <v>44966</v>
      </c>
      <c r="H7" s="61">
        <v>14715</v>
      </c>
    </row>
    <row r="8" spans="1:8" ht="15.75" customHeight="1">
      <c r="A8" s="50" t="s">
        <v>94</v>
      </c>
      <c r="B8" s="53">
        <v>9218</v>
      </c>
      <c r="C8" s="59" t="s">
        <v>55</v>
      </c>
      <c r="D8" s="60">
        <v>8748</v>
      </c>
      <c r="E8" s="60">
        <v>1872</v>
      </c>
      <c r="F8" s="59" t="s">
        <v>56</v>
      </c>
      <c r="G8" s="61">
        <v>201</v>
      </c>
      <c r="H8" s="61"/>
    </row>
    <row r="9" spans="1:8" ht="15.75" customHeight="1">
      <c r="A9" s="50" t="s">
        <v>95</v>
      </c>
      <c r="B9" s="53">
        <v>22957</v>
      </c>
      <c r="C9" s="59" t="s">
        <v>57</v>
      </c>
      <c r="D9" s="60">
        <v>39693</v>
      </c>
      <c r="E9" s="60">
        <v>1062</v>
      </c>
      <c r="F9" s="59" t="s">
        <v>58</v>
      </c>
      <c r="G9" s="61">
        <v>3200</v>
      </c>
      <c r="H9" s="61"/>
    </row>
    <row r="10" spans="1:8" ht="15.75" customHeight="1">
      <c r="A10" s="48" t="s">
        <v>59</v>
      </c>
      <c r="B10" s="53">
        <v>4368</v>
      </c>
      <c r="C10" s="59" t="s">
        <v>60</v>
      </c>
      <c r="D10" s="60">
        <v>1806</v>
      </c>
      <c r="E10" s="60">
        <v>100</v>
      </c>
      <c r="F10" s="59" t="s">
        <v>61</v>
      </c>
      <c r="G10" s="61">
        <v>0</v>
      </c>
      <c r="H10" s="61"/>
    </row>
    <row r="11" spans="1:8" ht="15.75" customHeight="1">
      <c r="A11" s="48" t="s">
        <v>62</v>
      </c>
      <c r="B11" s="54">
        <v>32725</v>
      </c>
      <c r="C11" s="59" t="s">
        <v>63</v>
      </c>
      <c r="D11" s="60">
        <v>2500</v>
      </c>
      <c r="E11" s="60">
        <v>166</v>
      </c>
      <c r="F11" s="59" t="s">
        <v>64</v>
      </c>
      <c r="G11" s="61">
        <v>1963</v>
      </c>
      <c r="H11" s="61"/>
    </row>
    <row r="12" spans="1:8" ht="15.75" customHeight="1">
      <c r="A12" s="48" t="s">
        <v>96</v>
      </c>
      <c r="B12" s="54">
        <v>0</v>
      </c>
      <c r="C12" s="59" t="s">
        <v>65</v>
      </c>
      <c r="D12" s="60">
        <v>23804</v>
      </c>
      <c r="E12" s="60">
        <v>5290</v>
      </c>
      <c r="F12" s="59" t="s">
        <v>66</v>
      </c>
      <c r="G12" s="61">
        <v>2819</v>
      </c>
      <c r="H12" s="61"/>
    </row>
    <row r="13" spans="1:8" ht="15.75" customHeight="1">
      <c r="A13" s="48" t="s">
        <v>97</v>
      </c>
      <c r="B13" s="54">
        <v>0</v>
      </c>
      <c r="C13" s="59" t="s">
        <v>67</v>
      </c>
      <c r="D13" s="60">
        <v>0</v>
      </c>
      <c r="E13" s="60"/>
      <c r="F13" s="59" t="s">
        <v>68</v>
      </c>
      <c r="G13" s="61"/>
      <c r="H13" s="61"/>
    </row>
    <row r="14" spans="1:8" ht="15.75" customHeight="1">
      <c r="A14" s="50" t="s">
        <v>98</v>
      </c>
      <c r="B14" s="54">
        <v>0</v>
      </c>
      <c r="C14" s="59" t="s">
        <v>69</v>
      </c>
      <c r="D14" s="60">
        <v>16150</v>
      </c>
      <c r="E14" s="60">
        <v>9425</v>
      </c>
      <c r="F14" s="59" t="s">
        <v>70</v>
      </c>
      <c r="G14" s="61">
        <v>33577</v>
      </c>
      <c r="H14" s="61">
        <v>13600</v>
      </c>
    </row>
    <row r="15" spans="1:8" ht="15.75" customHeight="1">
      <c r="A15" s="50" t="s">
        <v>99</v>
      </c>
      <c r="B15" s="54">
        <v>0</v>
      </c>
      <c r="C15" s="59" t="s">
        <v>71</v>
      </c>
      <c r="D15" s="60">
        <v>1888</v>
      </c>
      <c r="E15" s="60">
        <v>100</v>
      </c>
      <c r="F15" s="59" t="s">
        <v>72</v>
      </c>
      <c r="G15" s="61"/>
      <c r="H15" s="61"/>
    </row>
    <row r="16" spans="1:8" ht="15.75" customHeight="1">
      <c r="A16" s="50" t="s">
        <v>100</v>
      </c>
      <c r="B16" s="54">
        <v>0</v>
      </c>
      <c r="C16" s="59" t="s">
        <v>73</v>
      </c>
      <c r="D16" s="60">
        <v>23719</v>
      </c>
      <c r="E16" s="60">
        <v>100</v>
      </c>
      <c r="F16" s="59" t="s">
        <v>74</v>
      </c>
      <c r="G16" s="61">
        <v>5975</v>
      </c>
      <c r="H16" s="61"/>
    </row>
    <row r="17" spans="1:8" ht="15.75" customHeight="1">
      <c r="A17" s="48" t="s">
        <v>101</v>
      </c>
      <c r="B17" s="54">
        <v>32725</v>
      </c>
      <c r="C17" s="59" t="s">
        <v>75</v>
      </c>
      <c r="D17" s="60">
        <v>20957</v>
      </c>
      <c r="E17" s="60">
        <v>13100</v>
      </c>
      <c r="F17" s="59"/>
      <c r="G17" s="61"/>
      <c r="H17" s="61"/>
    </row>
    <row r="18" spans="1:8" ht="15.75" customHeight="1">
      <c r="A18" s="48"/>
      <c r="B18" s="53"/>
      <c r="C18" s="59" t="s">
        <v>76</v>
      </c>
      <c r="D18" s="60">
        <v>685</v>
      </c>
      <c r="E18" s="60">
        <v>300</v>
      </c>
      <c r="F18" s="59"/>
      <c r="G18" s="61"/>
      <c r="H18" s="61"/>
    </row>
    <row r="19" spans="1:8" ht="15.75" customHeight="1">
      <c r="A19" s="48"/>
      <c r="B19" s="53"/>
      <c r="C19" s="59" t="s">
        <v>77</v>
      </c>
      <c r="D19" s="60">
        <v>287</v>
      </c>
      <c r="E19" s="60"/>
      <c r="F19" s="59"/>
      <c r="G19" s="61"/>
      <c r="H19" s="61"/>
    </row>
    <row r="20" spans="1:8" ht="15.75" customHeight="1">
      <c r="A20" s="49"/>
      <c r="B20" s="53"/>
      <c r="C20" s="59" t="s">
        <v>78</v>
      </c>
      <c r="D20" s="60">
        <v>173</v>
      </c>
      <c r="E20" s="60">
        <v>20</v>
      </c>
      <c r="F20" s="59"/>
      <c r="G20" s="61"/>
      <c r="H20" s="61"/>
    </row>
    <row r="21" spans="1:8" ht="15.75" customHeight="1">
      <c r="A21" s="47"/>
      <c r="B21" s="53"/>
      <c r="C21" s="59" t="s">
        <v>79</v>
      </c>
      <c r="D21" s="60">
        <v>0</v>
      </c>
      <c r="E21" s="60"/>
      <c r="F21" s="59"/>
      <c r="G21" s="61"/>
      <c r="H21" s="61"/>
    </row>
    <row r="22" spans="1:8" ht="15.75" customHeight="1">
      <c r="A22" s="49"/>
      <c r="B22" s="53"/>
      <c r="C22" s="59" t="s">
        <v>80</v>
      </c>
      <c r="D22" s="60">
        <v>0</v>
      </c>
      <c r="E22" s="60"/>
      <c r="F22" s="59"/>
      <c r="G22" s="61"/>
      <c r="H22" s="61"/>
    </row>
    <row r="23" spans="1:8" ht="15.75" customHeight="1">
      <c r="A23" s="47"/>
      <c r="B23" s="53"/>
      <c r="C23" s="59" t="s">
        <v>81</v>
      </c>
      <c r="D23" s="60">
        <v>710</v>
      </c>
      <c r="E23" s="60">
        <v>30</v>
      </c>
      <c r="F23" s="59"/>
      <c r="G23" s="61"/>
      <c r="H23" s="61"/>
    </row>
    <row r="24" spans="1:8" ht="15.75" customHeight="1">
      <c r="A24" s="48"/>
      <c r="B24" s="53"/>
      <c r="C24" s="59" t="s">
        <v>82</v>
      </c>
      <c r="D24" s="60">
        <v>726</v>
      </c>
      <c r="E24" s="60">
        <v>500</v>
      </c>
      <c r="F24" s="59"/>
      <c r="G24" s="61"/>
      <c r="H24" s="61"/>
    </row>
    <row r="25" spans="1:8" ht="15.75" customHeight="1">
      <c r="A25" s="50"/>
      <c r="B25" s="53"/>
      <c r="C25" s="59" t="s">
        <v>83</v>
      </c>
      <c r="D25" s="60">
        <v>476</v>
      </c>
      <c r="E25" s="60"/>
      <c r="F25" s="59"/>
      <c r="G25" s="61"/>
      <c r="H25" s="61"/>
    </row>
    <row r="26" spans="1:8" ht="15.75" customHeight="1">
      <c r="A26" s="50"/>
      <c r="B26" s="55"/>
      <c r="C26" s="59" t="s">
        <v>84</v>
      </c>
      <c r="D26" s="60">
        <v>774</v>
      </c>
      <c r="E26" s="60"/>
      <c r="F26" s="59"/>
      <c r="G26" s="61"/>
      <c r="H26" s="61"/>
    </row>
    <row r="27" spans="1:8" ht="15.75" customHeight="1">
      <c r="A27" s="50"/>
      <c r="B27" s="55"/>
      <c r="C27" s="59" t="s">
        <v>85</v>
      </c>
      <c r="D27" s="60">
        <v>1232</v>
      </c>
      <c r="E27" s="60"/>
      <c r="F27" s="59"/>
      <c r="G27" s="61"/>
      <c r="H27" s="61"/>
    </row>
    <row r="28" spans="1:8" ht="15.75" customHeight="1">
      <c r="A28" s="48"/>
      <c r="B28" s="55"/>
      <c r="C28" s="59" t="s">
        <v>86</v>
      </c>
      <c r="D28" s="60">
        <v>8802</v>
      </c>
      <c r="E28" s="60"/>
      <c r="F28" s="59"/>
      <c r="G28" s="61"/>
      <c r="H28" s="61"/>
    </row>
    <row r="29" spans="1:8" ht="15.75" customHeight="1">
      <c r="A29" s="48"/>
      <c r="B29" s="55"/>
      <c r="C29" s="59" t="s">
        <v>87</v>
      </c>
      <c r="D29" s="61">
        <v>3200</v>
      </c>
      <c r="E29" s="61"/>
      <c r="F29" s="59"/>
      <c r="G29" s="61"/>
      <c r="H29" s="61"/>
    </row>
    <row r="30" spans="1:8" ht="15.75" customHeight="1">
      <c r="A30" s="51"/>
      <c r="B30" s="56"/>
      <c r="C30" s="59"/>
      <c r="D30" s="61"/>
      <c r="E30" s="61"/>
      <c r="F30" s="62"/>
      <c r="G30" s="61"/>
      <c r="H30" s="61"/>
    </row>
    <row r="31" spans="1:8" ht="15.75" customHeight="1">
      <c r="A31" s="47" t="s">
        <v>88</v>
      </c>
      <c r="B31" s="54">
        <f>SUM(B5,B10:B11)</f>
        <v>176891</v>
      </c>
      <c r="C31" s="57" t="s">
        <v>89</v>
      </c>
      <c r="D31" s="61">
        <f>SUM(D5:D30)</f>
        <v>176891</v>
      </c>
      <c r="E31" s="61">
        <f>SUM(E5:E30)</f>
        <v>32725</v>
      </c>
      <c r="F31" s="57" t="s">
        <v>90</v>
      </c>
      <c r="G31" s="61">
        <f>SUM(G5:G16)</f>
        <v>176891</v>
      </c>
      <c r="H31" s="61">
        <f>SUM(H5:H16)</f>
        <v>32725</v>
      </c>
    </row>
  </sheetData>
  <mergeCells count="3">
    <mergeCell ref="A3:B3"/>
    <mergeCell ref="A1:G1"/>
    <mergeCell ref="C3:H3"/>
  </mergeCells>
  <printOptions horizontalCentered="1"/>
  <pageMargins left="0.35433070866141736" right="0.35433070866141736" top="0.3937007874015748" bottom="0.3937007874015748" header="0" footer="0.1968503937007874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75"/>
  <sheetViews>
    <sheetView showGridLines="0" showZeros="0" workbookViewId="0" topLeftCell="A1">
      <pane xSplit="2" ySplit="4" topLeftCell="C1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1"/>
    </sheetView>
  </sheetViews>
  <sheetFormatPr defaultColWidth="9.00390625" defaultRowHeight="14.25"/>
  <cols>
    <col min="1" max="1" width="23.75390625" style="1" customWidth="1"/>
    <col min="2" max="4" width="8.00390625" style="1" customWidth="1"/>
    <col min="5" max="5" width="7.25390625" style="1" customWidth="1"/>
    <col min="6" max="6" width="9.25390625" style="1" customWidth="1"/>
    <col min="7" max="7" width="8.00390625" style="1" customWidth="1"/>
    <col min="8" max="8" width="19.375" style="1" customWidth="1"/>
    <col min="9" max="9" width="8.125" style="1" customWidth="1"/>
    <col min="10" max="10" width="7.625" style="1" customWidth="1"/>
    <col min="11" max="11" width="8.125" style="1" customWidth="1"/>
    <col min="12" max="12" width="7.50390625" style="1" customWidth="1"/>
    <col min="13" max="13" width="9.125" style="1" customWidth="1"/>
    <col min="14" max="14" width="8.00390625" style="1" customWidth="1"/>
    <col min="15" max="16384" width="9.00390625" style="1" customWidth="1"/>
  </cols>
  <sheetData>
    <row r="1" spans="1:14" s="43" customFormat="1" ht="26.25">
      <c r="A1" s="79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3" ht="20.25" customHeight="1">
      <c r="A2" s="63" t="s">
        <v>103</v>
      </c>
      <c r="H2" s="8"/>
      <c r="I2" s="8"/>
      <c r="J2" s="8"/>
      <c r="K2" s="8"/>
      <c r="L2" s="8"/>
      <c r="M2" s="64" t="s">
        <v>104</v>
      </c>
    </row>
    <row r="3" spans="1:14" ht="17.25" customHeight="1">
      <c r="A3" s="80" t="s">
        <v>15</v>
      </c>
      <c r="B3" s="81" t="s">
        <v>38</v>
      </c>
      <c r="C3" s="80" t="s">
        <v>36</v>
      </c>
      <c r="D3" s="80"/>
      <c r="E3" s="80"/>
      <c r="F3" s="78" t="s">
        <v>222</v>
      </c>
      <c r="G3" s="78" t="s">
        <v>16</v>
      </c>
      <c r="H3" s="80" t="s">
        <v>17</v>
      </c>
      <c r="I3" s="81" t="s">
        <v>38</v>
      </c>
      <c r="J3" s="80" t="s">
        <v>36</v>
      </c>
      <c r="K3" s="80"/>
      <c r="L3" s="80"/>
      <c r="M3" s="78" t="s">
        <v>222</v>
      </c>
      <c r="N3" s="78" t="s">
        <v>16</v>
      </c>
    </row>
    <row r="4" spans="1:14" s="9" customFormat="1" ht="26.25" customHeight="1">
      <c r="A4" s="80"/>
      <c r="B4" s="81"/>
      <c r="C4" s="29" t="s">
        <v>0</v>
      </c>
      <c r="D4" s="29" t="s">
        <v>41</v>
      </c>
      <c r="E4" s="29" t="s">
        <v>40</v>
      </c>
      <c r="F4" s="78"/>
      <c r="G4" s="78"/>
      <c r="H4" s="80"/>
      <c r="I4" s="81"/>
      <c r="J4" s="29" t="s">
        <v>0</v>
      </c>
      <c r="K4" s="29" t="s">
        <v>41</v>
      </c>
      <c r="L4" s="29" t="s">
        <v>18</v>
      </c>
      <c r="M4" s="78"/>
      <c r="N4" s="78"/>
    </row>
    <row r="5" spans="1:14" s="6" customFormat="1" ht="18" customHeight="1">
      <c r="A5" s="2" t="s">
        <v>226</v>
      </c>
      <c r="B5" s="10">
        <f>SUM(B6:B28)</f>
        <v>12773</v>
      </c>
      <c r="C5" s="10">
        <f>SUM(C6:C28)</f>
        <v>14925</v>
      </c>
      <c r="D5" s="10">
        <f>SUM(D6:D28)</f>
        <v>14565</v>
      </c>
      <c r="E5" s="10">
        <f>SUM(E6:E28)</f>
        <v>360</v>
      </c>
      <c r="F5" s="3">
        <f>C5-B5</f>
        <v>2152</v>
      </c>
      <c r="G5" s="11">
        <f>IF(B5=0,0,F5/B5*100)</f>
        <v>16.848038831911065</v>
      </c>
      <c r="H5" s="2" t="s">
        <v>19</v>
      </c>
      <c r="I5" s="3">
        <v>40014</v>
      </c>
      <c r="J5" s="4">
        <f>SUM(K5:L5)</f>
        <v>44722</v>
      </c>
      <c r="K5" s="3">
        <v>44722</v>
      </c>
      <c r="L5" s="3"/>
      <c r="M5" s="3">
        <f>J5-I5</f>
        <v>4708</v>
      </c>
      <c r="N5" s="12">
        <f>IF(I5=0,0,M5/I5*100)</f>
        <v>11.765881941320538</v>
      </c>
    </row>
    <row r="6" spans="1:14" s="6" customFormat="1" ht="18" customHeight="1">
      <c r="A6" s="65" t="s">
        <v>150</v>
      </c>
      <c r="B6" s="14">
        <v>222</v>
      </c>
      <c r="C6" s="14">
        <f>SUM(D6:E6)</f>
        <v>234</v>
      </c>
      <c r="D6" s="14">
        <v>234</v>
      </c>
      <c r="E6" s="10"/>
      <c r="F6" s="3">
        <f aca="true" t="shared" si="0" ref="F6:F66">C6-B6</f>
        <v>12</v>
      </c>
      <c r="G6" s="11">
        <f aca="true" t="shared" si="1" ref="G6:G66">IF(B6=0,0,F6/B6*100)</f>
        <v>5.405405405405405</v>
      </c>
      <c r="H6" s="2" t="s">
        <v>20</v>
      </c>
      <c r="I6" s="3">
        <v>40790</v>
      </c>
      <c r="J6" s="4">
        <f aca="true" t="shared" si="2" ref="J6:J15">SUM(K6:L6)</f>
        <v>39468</v>
      </c>
      <c r="K6" s="3">
        <v>35058</v>
      </c>
      <c r="L6" s="3">
        <v>4410</v>
      </c>
      <c r="M6" s="3">
        <f aca="true" t="shared" si="3" ref="M6:M15">J6-I6</f>
        <v>-1322</v>
      </c>
      <c r="N6" s="12">
        <f aca="true" t="shared" si="4" ref="N6:N15">IF(I6=0,0,M6/I6*100)</f>
        <v>-3.2409904388330477</v>
      </c>
    </row>
    <row r="7" spans="1:14" s="6" customFormat="1" ht="18" customHeight="1">
      <c r="A7" s="65" t="s">
        <v>151</v>
      </c>
      <c r="B7" s="14">
        <v>172</v>
      </c>
      <c r="C7" s="14">
        <f aca="true" t="shared" si="5" ref="C7:C28">SUM(D7:E7)</f>
        <v>193</v>
      </c>
      <c r="D7" s="14">
        <v>193</v>
      </c>
      <c r="E7" s="10"/>
      <c r="F7" s="3">
        <f t="shared" si="0"/>
        <v>21</v>
      </c>
      <c r="G7" s="11">
        <f t="shared" si="1"/>
        <v>12.209302325581394</v>
      </c>
      <c r="H7" s="2" t="s">
        <v>21</v>
      </c>
      <c r="I7" s="3">
        <v>38463</v>
      </c>
      <c r="J7" s="4">
        <f t="shared" si="2"/>
        <v>44966</v>
      </c>
      <c r="K7" s="3">
        <v>30251</v>
      </c>
      <c r="L7" s="3">
        <v>14715</v>
      </c>
      <c r="M7" s="3">
        <f t="shared" si="3"/>
        <v>6503</v>
      </c>
      <c r="N7" s="12">
        <f t="shared" si="4"/>
        <v>16.907157528013936</v>
      </c>
    </row>
    <row r="8" spans="1:14" s="6" customFormat="1" ht="18" customHeight="1">
      <c r="A8" s="65" t="s">
        <v>152</v>
      </c>
      <c r="B8" s="14">
        <v>4930</v>
      </c>
      <c r="C8" s="14">
        <f t="shared" si="5"/>
        <v>5635</v>
      </c>
      <c r="D8" s="14">
        <v>5635</v>
      </c>
      <c r="E8" s="10"/>
      <c r="F8" s="3">
        <f t="shared" si="0"/>
        <v>705</v>
      </c>
      <c r="G8" s="11">
        <f t="shared" si="1"/>
        <v>14.300202839756594</v>
      </c>
      <c r="H8" s="2" t="s">
        <v>22</v>
      </c>
      <c r="I8" s="3">
        <v>876</v>
      </c>
      <c r="J8" s="4">
        <f t="shared" si="2"/>
        <v>201</v>
      </c>
      <c r="K8" s="3">
        <v>201</v>
      </c>
      <c r="L8" s="3"/>
      <c r="M8" s="3">
        <f t="shared" si="3"/>
        <v>-675</v>
      </c>
      <c r="N8" s="12">
        <f t="shared" si="4"/>
        <v>-77.05479452054794</v>
      </c>
    </row>
    <row r="9" spans="1:14" s="6" customFormat="1" ht="18" customHeight="1">
      <c r="A9" s="65" t="s">
        <v>153</v>
      </c>
      <c r="B9" s="14">
        <v>142</v>
      </c>
      <c r="C9" s="14">
        <f t="shared" si="5"/>
        <v>679</v>
      </c>
      <c r="D9" s="14">
        <v>659</v>
      </c>
      <c r="E9" s="10">
        <v>20</v>
      </c>
      <c r="F9" s="3">
        <f t="shared" si="0"/>
        <v>537</v>
      </c>
      <c r="G9" s="11">
        <f t="shared" si="1"/>
        <v>378.16901408450707</v>
      </c>
      <c r="H9" s="2" t="s">
        <v>23</v>
      </c>
      <c r="I9" s="3">
        <v>0</v>
      </c>
      <c r="J9" s="4">
        <f t="shared" si="2"/>
        <v>0</v>
      </c>
      <c r="K9" s="3"/>
      <c r="L9" s="3"/>
      <c r="M9" s="3">
        <f t="shared" si="3"/>
        <v>0</v>
      </c>
      <c r="N9" s="12">
        <f t="shared" si="4"/>
        <v>0</v>
      </c>
    </row>
    <row r="10" spans="1:14" s="6" customFormat="1" ht="18" customHeight="1">
      <c r="A10" s="65" t="s">
        <v>154</v>
      </c>
      <c r="B10" s="14">
        <v>93</v>
      </c>
      <c r="C10" s="14">
        <f t="shared" si="5"/>
        <v>142</v>
      </c>
      <c r="D10" s="14">
        <v>142</v>
      </c>
      <c r="E10" s="10"/>
      <c r="F10" s="3">
        <f t="shared" si="0"/>
        <v>49</v>
      </c>
      <c r="G10" s="11">
        <f>IF(B10=0,0,F10/B10*100)</f>
        <v>52.68817204301075</v>
      </c>
      <c r="H10" s="2" t="s">
        <v>24</v>
      </c>
      <c r="I10" s="3">
        <v>1482</v>
      </c>
      <c r="J10" s="4">
        <f t="shared" si="2"/>
        <v>1963</v>
      </c>
      <c r="K10" s="3">
        <v>1963</v>
      </c>
      <c r="L10" s="3"/>
      <c r="M10" s="3">
        <f t="shared" si="3"/>
        <v>481</v>
      </c>
      <c r="N10" s="12">
        <f t="shared" si="4"/>
        <v>32.45614035087719</v>
      </c>
    </row>
    <row r="11" spans="1:14" s="6" customFormat="1" ht="18" customHeight="1">
      <c r="A11" s="65" t="s">
        <v>155</v>
      </c>
      <c r="B11" s="14">
        <v>1449</v>
      </c>
      <c r="C11" s="14">
        <f t="shared" si="5"/>
        <v>1547</v>
      </c>
      <c r="D11" s="14">
        <v>1217</v>
      </c>
      <c r="E11" s="10">
        <v>330</v>
      </c>
      <c r="F11" s="3">
        <f t="shared" si="0"/>
        <v>98</v>
      </c>
      <c r="G11" s="11">
        <f t="shared" si="1"/>
        <v>6.763285024154589</v>
      </c>
      <c r="H11" s="2" t="s">
        <v>25</v>
      </c>
      <c r="I11" s="3">
        <v>1625</v>
      </c>
      <c r="J11" s="4">
        <f t="shared" si="2"/>
        <v>1819</v>
      </c>
      <c r="K11" s="3">
        <v>1819</v>
      </c>
      <c r="L11" s="3"/>
      <c r="M11" s="3">
        <f t="shared" si="3"/>
        <v>194</v>
      </c>
      <c r="N11" s="12">
        <f t="shared" si="4"/>
        <v>11.938461538461539</v>
      </c>
    </row>
    <row r="12" spans="1:14" s="6" customFormat="1" ht="18" customHeight="1">
      <c r="A12" s="65" t="s">
        <v>156</v>
      </c>
      <c r="B12" s="14">
        <v>3281</v>
      </c>
      <c r="C12" s="14">
        <f t="shared" si="5"/>
        <v>3495</v>
      </c>
      <c r="D12" s="14">
        <v>3495</v>
      </c>
      <c r="E12" s="10"/>
      <c r="F12" s="3">
        <f t="shared" si="0"/>
        <v>214</v>
      </c>
      <c r="G12" s="11">
        <f t="shared" si="1"/>
        <v>6.522401706796709</v>
      </c>
      <c r="H12" s="2" t="s">
        <v>26</v>
      </c>
      <c r="I12" s="3">
        <v>4400</v>
      </c>
      <c r="J12" s="4">
        <f t="shared" si="2"/>
        <v>0</v>
      </c>
      <c r="K12" s="3"/>
      <c r="L12" s="3"/>
      <c r="M12" s="3">
        <f t="shared" si="3"/>
        <v>-4400</v>
      </c>
      <c r="N12" s="12">
        <f t="shared" si="4"/>
        <v>-100</v>
      </c>
    </row>
    <row r="13" spans="1:14" s="6" customFormat="1" ht="18" customHeight="1">
      <c r="A13" s="65" t="s">
        <v>157</v>
      </c>
      <c r="B13" s="14">
        <v>97</v>
      </c>
      <c r="C13" s="14">
        <f t="shared" si="5"/>
        <v>122</v>
      </c>
      <c r="D13" s="14">
        <v>122</v>
      </c>
      <c r="E13" s="10"/>
      <c r="F13" s="3">
        <f t="shared" si="0"/>
        <v>25</v>
      </c>
      <c r="G13" s="11">
        <f t="shared" si="1"/>
        <v>25.773195876288657</v>
      </c>
      <c r="H13" s="2" t="s">
        <v>27</v>
      </c>
      <c r="I13" s="3">
        <v>17048</v>
      </c>
      <c r="J13" s="4">
        <f t="shared" si="2"/>
        <v>33577</v>
      </c>
      <c r="K13" s="3">
        <v>19977</v>
      </c>
      <c r="L13" s="3">
        <v>13600</v>
      </c>
      <c r="M13" s="3">
        <f t="shared" si="3"/>
        <v>16529</v>
      </c>
      <c r="N13" s="12">
        <f t="shared" si="4"/>
        <v>96.95565462224309</v>
      </c>
    </row>
    <row r="14" spans="1:14" s="6" customFormat="1" ht="18" customHeight="1">
      <c r="A14" s="65" t="s">
        <v>158</v>
      </c>
      <c r="B14" s="14">
        <v>50</v>
      </c>
      <c r="C14" s="14">
        <f t="shared" si="5"/>
        <v>43</v>
      </c>
      <c r="D14" s="14">
        <v>43</v>
      </c>
      <c r="E14" s="10"/>
      <c r="F14" s="3">
        <f t="shared" si="0"/>
        <v>-7</v>
      </c>
      <c r="G14" s="11">
        <f t="shared" si="1"/>
        <v>-14.000000000000002</v>
      </c>
      <c r="H14" s="16" t="s">
        <v>28</v>
      </c>
      <c r="I14" s="4">
        <v>0</v>
      </c>
      <c r="J14" s="4">
        <f t="shared" si="2"/>
        <v>0</v>
      </c>
      <c r="K14" s="4"/>
      <c r="L14" s="4"/>
      <c r="M14" s="3">
        <f t="shared" si="3"/>
        <v>0</v>
      </c>
      <c r="N14" s="12">
        <f t="shared" si="4"/>
        <v>0</v>
      </c>
    </row>
    <row r="15" spans="1:14" s="6" customFormat="1" ht="18" customHeight="1">
      <c r="A15" s="65" t="s">
        <v>159</v>
      </c>
      <c r="B15" s="14">
        <v>356</v>
      </c>
      <c r="C15" s="14">
        <f t="shared" si="5"/>
        <v>413</v>
      </c>
      <c r="D15" s="14">
        <v>403</v>
      </c>
      <c r="E15" s="10">
        <v>10</v>
      </c>
      <c r="F15" s="3">
        <f t="shared" si="0"/>
        <v>57</v>
      </c>
      <c r="G15" s="11">
        <f t="shared" si="1"/>
        <v>16.01123595505618</v>
      </c>
      <c r="H15" s="2" t="s">
        <v>29</v>
      </c>
      <c r="I15" s="3">
        <v>2530</v>
      </c>
      <c r="J15" s="4">
        <f t="shared" si="2"/>
        <v>5975</v>
      </c>
      <c r="K15" s="3">
        <v>5975</v>
      </c>
      <c r="L15" s="3"/>
      <c r="M15" s="3">
        <f t="shared" si="3"/>
        <v>3445</v>
      </c>
      <c r="N15" s="12">
        <f t="shared" si="4"/>
        <v>136.16600790513834</v>
      </c>
    </row>
    <row r="16" spans="1:14" s="6" customFormat="1" ht="18" customHeight="1">
      <c r="A16" s="65" t="s">
        <v>160</v>
      </c>
      <c r="B16" s="14">
        <v>741</v>
      </c>
      <c r="C16" s="14">
        <f t="shared" si="5"/>
        <v>845</v>
      </c>
      <c r="D16" s="14">
        <v>845</v>
      </c>
      <c r="E16" s="10"/>
      <c r="F16" s="3">
        <f t="shared" si="0"/>
        <v>104</v>
      </c>
      <c r="G16" s="11">
        <f t="shared" si="1"/>
        <v>14.035087719298245</v>
      </c>
      <c r="H16" s="2"/>
      <c r="I16" s="2"/>
      <c r="J16" s="2"/>
      <c r="K16" s="2"/>
      <c r="L16" s="2"/>
      <c r="M16" s="2"/>
      <c r="N16" s="15"/>
    </row>
    <row r="17" spans="1:14" s="6" customFormat="1" ht="18" customHeight="1">
      <c r="A17" s="65" t="s">
        <v>219</v>
      </c>
      <c r="B17" s="14">
        <v>0</v>
      </c>
      <c r="C17" s="14">
        <f t="shared" si="5"/>
        <v>10</v>
      </c>
      <c r="D17" s="14">
        <v>10</v>
      </c>
      <c r="E17" s="10"/>
      <c r="F17" s="3">
        <f t="shared" si="0"/>
        <v>10</v>
      </c>
      <c r="G17" s="11">
        <f t="shared" si="1"/>
        <v>0</v>
      </c>
      <c r="H17" s="2"/>
      <c r="I17" s="2"/>
      <c r="J17" s="2"/>
      <c r="K17" s="2"/>
      <c r="L17" s="2"/>
      <c r="M17" s="2"/>
      <c r="N17" s="2"/>
    </row>
    <row r="18" spans="1:14" s="6" customFormat="1" ht="18" customHeight="1">
      <c r="A18" s="65" t="s">
        <v>220</v>
      </c>
      <c r="B18" s="14">
        <v>5</v>
      </c>
      <c r="C18" s="14">
        <f t="shared" si="5"/>
        <v>6</v>
      </c>
      <c r="D18" s="14">
        <v>6</v>
      </c>
      <c r="E18" s="10"/>
      <c r="F18" s="3">
        <f t="shared" si="0"/>
        <v>1</v>
      </c>
      <c r="G18" s="11">
        <f t="shared" si="1"/>
        <v>20</v>
      </c>
      <c r="H18" s="2"/>
      <c r="I18" s="2"/>
      <c r="J18" s="2"/>
      <c r="K18" s="2"/>
      <c r="L18" s="2"/>
      <c r="M18" s="2"/>
      <c r="N18" s="2"/>
    </row>
    <row r="19" spans="1:14" s="6" customFormat="1" ht="18" customHeight="1">
      <c r="A19" s="65" t="s">
        <v>221</v>
      </c>
      <c r="B19" s="14">
        <v>6</v>
      </c>
      <c r="C19" s="14">
        <f t="shared" si="5"/>
        <v>6</v>
      </c>
      <c r="D19" s="14">
        <v>6</v>
      </c>
      <c r="E19" s="10"/>
      <c r="F19" s="3">
        <f t="shared" si="0"/>
        <v>0</v>
      </c>
      <c r="G19" s="11">
        <f t="shared" si="1"/>
        <v>0</v>
      </c>
      <c r="H19" s="2"/>
      <c r="I19" s="2"/>
      <c r="J19" s="2"/>
      <c r="K19" s="2"/>
      <c r="L19" s="2"/>
      <c r="M19" s="2"/>
      <c r="N19" s="2"/>
    </row>
    <row r="20" spans="1:14" s="6" customFormat="1" ht="18" customHeight="1">
      <c r="A20" s="65" t="s">
        <v>161</v>
      </c>
      <c r="B20" s="14">
        <v>62</v>
      </c>
      <c r="C20" s="14">
        <f t="shared" si="5"/>
        <v>62</v>
      </c>
      <c r="D20" s="14">
        <v>62</v>
      </c>
      <c r="E20" s="10"/>
      <c r="F20" s="3">
        <f t="shared" si="0"/>
        <v>0</v>
      </c>
      <c r="G20" s="11">
        <f t="shared" si="1"/>
        <v>0</v>
      </c>
      <c r="H20" s="2"/>
      <c r="I20" s="2"/>
      <c r="J20" s="2"/>
      <c r="K20" s="2"/>
      <c r="L20" s="2"/>
      <c r="M20" s="2"/>
      <c r="N20" s="2"/>
    </row>
    <row r="21" spans="1:14" s="6" customFormat="1" ht="18" customHeight="1">
      <c r="A21" s="65" t="s">
        <v>162</v>
      </c>
      <c r="B21" s="14">
        <v>30</v>
      </c>
      <c r="C21" s="14">
        <f t="shared" si="5"/>
        <v>40</v>
      </c>
      <c r="D21" s="14">
        <v>40</v>
      </c>
      <c r="E21" s="10"/>
      <c r="F21" s="3">
        <f t="shared" si="0"/>
        <v>10</v>
      </c>
      <c r="G21" s="11">
        <f>IF(B21=0,0,F21/B21*100)</f>
        <v>33.33333333333333</v>
      </c>
      <c r="H21" s="2"/>
      <c r="I21" s="2"/>
      <c r="J21" s="2"/>
      <c r="K21" s="2"/>
      <c r="L21" s="2"/>
      <c r="M21" s="2"/>
      <c r="N21" s="2"/>
    </row>
    <row r="22" spans="1:14" s="6" customFormat="1" ht="18" customHeight="1">
      <c r="A22" s="65" t="s">
        <v>163</v>
      </c>
      <c r="B22" s="14">
        <v>201</v>
      </c>
      <c r="C22" s="14">
        <f t="shared" si="5"/>
        <v>237</v>
      </c>
      <c r="D22" s="14">
        <v>237</v>
      </c>
      <c r="E22" s="10"/>
      <c r="F22" s="3">
        <f t="shared" si="0"/>
        <v>36</v>
      </c>
      <c r="G22" s="11">
        <f>IF(B22=0,0,F22/B22*100)</f>
        <v>17.91044776119403</v>
      </c>
      <c r="H22" s="2"/>
      <c r="I22" s="2"/>
      <c r="J22" s="2"/>
      <c r="K22" s="2"/>
      <c r="L22" s="2"/>
      <c r="M22" s="2"/>
      <c r="N22" s="2"/>
    </row>
    <row r="23" spans="1:14" s="6" customFormat="1" ht="18" customHeight="1">
      <c r="A23" s="65" t="s">
        <v>164</v>
      </c>
      <c r="B23" s="14">
        <v>303</v>
      </c>
      <c r="C23" s="14">
        <f t="shared" si="5"/>
        <v>331</v>
      </c>
      <c r="D23" s="14">
        <v>331</v>
      </c>
      <c r="E23" s="10"/>
      <c r="F23" s="3">
        <f t="shared" si="0"/>
        <v>28</v>
      </c>
      <c r="G23" s="11">
        <f t="shared" si="1"/>
        <v>9.24092409240924</v>
      </c>
      <c r="H23" s="2"/>
      <c r="I23" s="2"/>
      <c r="J23" s="2"/>
      <c r="K23" s="2"/>
      <c r="L23" s="2"/>
      <c r="M23" s="2"/>
      <c r="N23" s="2"/>
    </row>
    <row r="24" spans="1:14" s="6" customFormat="1" ht="18" customHeight="1">
      <c r="A24" s="65" t="s">
        <v>165</v>
      </c>
      <c r="B24" s="14">
        <v>116</v>
      </c>
      <c r="C24" s="14">
        <f t="shared" si="5"/>
        <v>140</v>
      </c>
      <c r="D24" s="14">
        <v>140</v>
      </c>
      <c r="E24" s="10"/>
      <c r="F24" s="3">
        <f t="shared" si="0"/>
        <v>24</v>
      </c>
      <c r="G24" s="11">
        <f>IF(B24=0,0,F24/B24*100)</f>
        <v>20.689655172413794</v>
      </c>
      <c r="H24" s="2"/>
      <c r="I24" s="2"/>
      <c r="J24" s="2"/>
      <c r="K24" s="2"/>
      <c r="L24" s="2"/>
      <c r="M24" s="2"/>
      <c r="N24" s="2"/>
    </row>
    <row r="25" spans="1:14" s="6" customFormat="1" ht="18" customHeight="1">
      <c r="A25" s="65" t="s">
        <v>166</v>
      </c>
      <c r="B25" s="14">
        <v>117</v>
      </c>
      <c r="C25" s="14">
        <f t="shared" si="5"/>
        <v>111</v>
      </c>
      <c r="D25" s="14">
        <v>111</v>
      </c>
      <c r="E25" s="10"/>
      <c r="F25" s="3">
        <f t="shared" si="0"/>
        <v>-6</v>
      </c>
      <c r="G25" s="11">
        <f>IF(B25=0,0,F25/B25*100)</f>
        <v>-5.128205128205128</v>
      </c>
      <c r="H25" s="2"/>
      <c r="I25" s="2"/>
      <c r="J25" s="2"/>
      <c r="K25" s="2"/>
      <c r="L25" s="2"/>
      <c r="M25" s="2"/>
      <c r="N25" s="2"/>
    </row>
    <row r="26" spans="1:14" s="6" customFormat="1" ht="18" customHeight="1">
      <c r="A26" s="65" t="s">
        <v>167</v>
      </c>
      <c r="B26" s="14">
        <v>34</v>
      </c>
      <c r="C26" s="14">
        <f t="shared" si="5"/>
        <v>30</v>
      </c>
      <c r="D26" s="14">
        <v>30</v>
      </c>
      <c r="E26" s="10"/>
      <c r="F26" s="3">
        <f t="shared" si="0"/>
        <v>-4</v>
      </c>
      <c r="G26" s="11">
        <f>IF(B26=0,0,F26/B26*100)</f>
        <v>-11.76470588235294</v>
      </c>
      <c r="H26" s="2"/>
      <c r="I26" s="2"/>
      <c r="J26" s="2"/>
      <c r="K26" s="2"/>
      <c r="L26" s="2"/>
      <c r="M26" s="2"/>
      <c r="N26" s="2"/>
    </row>
    <row r="27" spans="1:14" s="6" customFormat="1" ht="18" customHeight="1">
      <c r="A27" s="65" t="s">
        <v>168</v>
      </c>
      <c r="B27" s="14">
        <v>366</v>
      </c>
      <c r="C27" s="14">
        <f t="shared" si="5"/>
        <v>604</v>
      </c>
      <c r="D27" s="14">
        <v>604</v>
      </c>
      <c r="E27" s="10"/>
      <c r="F27" s="3">
        <f t="shared" si="0"/>
        <v>238</v>
      </c>
      <c r="G27" s="11">
        <f>IF(B27=0,0,F27/B27*100)</f>
        <v>65.02732240437157</v>
      </c>
      <c r="H27" s="2"/>
      <c r="I27" s="2"/>
      <c r="J27" s="2"/>
      <c r="K27" s="2"/>
      <c r="L27" s="2"/>
      <c r="M27" s="2"/>
      <c r="N27" s="2"/>
    </row>
    <row r="28" spans="1:14" s="6" customFormat="1" ht="18" customHeight="1">
      <c r="A28" s="65" t="s">
        <v>169</v>
      </c>
      <c r="B28" s="14">
        <v>0</v>
      </c>
      <c r="C28" s="14">
        <f t="shared" si="5"/>
        <v>0</v>
      </c>
      <c r="D28" s="14"/>
      <c r="E28" s="10"/>
      <c r="F28" s="3">
        <f t="shared" si="0"/>
        <v>0</v>
      </c>
      <c r="G28" s="11">
        <f>IF(B28=0,0,F28/B28*100)</f>
        <v>0</v>
      </c>
      <c r="H28" s="2"/>
      <c r="I28" s="2"/>
      <c r="J28" s="2"/>
      <c r="K28" s="2"/>
      <c r="L28" s="2"/>
      <c r="M28" s="2"/>
      <c r="N28" s="2"/>
    </row>
    <row r="29" spans="1:14" s="6" customFormat="1" ht="18" customHeight="1">
      <c r="A29" s="2" t="s">
        <v>227</v>
      </c>
      <c r="B29" s="14">
        <v>0</v>
      </c>
      <c r="C29" s="13"/>
      <c r="D29" s="14">
        <v>0</v>
      </c>
      <c r="E29" s="10">
        <v>0</v>
      </c>
      <c r="F29" s="3">
        <f t="shared" si="0"/>
        <v>0</v>
      </c>
      <c r="G29" s="11">
        <f t="shared" si="1"/>
        <v>0</v>
      </c>
      <c r="H29" s="2"/>
      <c r="I29" s="2"/>
      <c r="J29" s="2"/>
      <c r="K29" s="2"/>
      <c r="L29" s="2"/>
      <c r="M29" s="2"/>
      <c r="N29" s="2"/>
    </row>
    <row r="30" spans="1:14" s="6" customFormat="1" ht="18" customHeight="1">
      <c r="A30" s="2" t="s">
        <v>228</v>
      </c>
      <c r="B30" s="10">
        <f>SUM(B31:B32)</f>
        <v>443</v>
      </c>
      <c r="C30" s="10">
        <f>SUM(C31:C32)</f>
        <v>693</v>
      </c>
      <c r="D30" s="10">
        <f>SUM(D31:D32)</f>
        <v>693</v>
      </c>
      <c r="E30" s="10">
        <f>SUM(E31:E32)</f>
        <v>0</v>
      </c>
      <c r="F30" s="3">
        <f t="shared" si="0"/>
        <v>250</v>
      </c>
      <c r="G30" s="11">
        <f t="shared" si="1"/>
        <v>56.43340857787811</v>
      </c>
      <c r="H30" s="2"/>
      <c r="I30" s="2"/>
      <c r="J30" s="2"/>
      <c r="K30" s="2"/>
      <c r="L30" s="2"/>
      <c r="M30" s="2"/>
      <c r="N30" s="2"/>
    </row>
    <row r="31" spans="1:14" s="6" customFormat="1" ht="18" customHeight="1">
      <c r="A31" s="65" t="s">
        <v>148</v>
      </c>
      <c r="B31" s="17">
        <v>357</v>
      </c>
      <c r="C31" s="14">
        <f aca="true" t="shared" si="6" ref="C31:C93">SUM(D31:E31)</f>
        <v>607</v>
      </c>
      <c r="D31" s="17">
        <v>607</v>
      </c>
      <c r="E31" s="10">
        <v>0</v>
      </c>
      <c r="F31" s="3">
        <f t="shared" si="0"/>
        <v>250</v>
      </c>
      <c r="G31" s="11">
        <f t="shared" si="1"/>
        <v>70.02801120448179</v>
      </c>
      <c r="H31" s="2"/>
      <c r="I31" s="2"/>
      <c r="J31" s="2"/>
      <c r="K31" s="2"/>
      <c r="L31" s="2"/>
      <c r="M31" s="2"/>
      <c r="N31" s="2"/>
    </row>
    <row r="32" spans="1:14" s="6" customFormat="1" ht="18" customHeight="1">
      <c r="A32" s="65" t="s">
        <v>149</v>
      </c>
      <c r="B32" s="17">
        <v>86</v>
      </c>
      <c r="C32" s="14">
        <f t="shared" si="6"/>
        <v>86</v>
      </c>
      <c r="D32" s="17">
        <v>86</v>
      </c>
      <c r="E32" s="10">
        <v>0</v>
      </c>
      <c r="F32" s="3">
        <f t="shared" si="0"/>
        <v>0</v>
      </c>
      <c r="G32" s="11">
        <f>IF(B32=0,0,F32/B32*100)</f>
        <v>0</v>
      </c>
      <c r="H32" s="2"/>
      <c r="I32" s="2"/>
      <c r="J32" s="2"/>
      <c r="K32" s="2"/>
      <c r="L32" s="2"/>
      <c r="M32" s="2"/>
      <c r="N32" s="2"/>
    </row>
    <row r="33" spans="1:14" s="6" customFormat="1" ht="18" customHeight="1">
      <c r="A33" s="2" t="s">
        <v>229</v>
      </c>
      <c r="B33" s="10">
        <f>SUM(B34:B38)</f>
        <v>7600</v>
      </c>
      <c r="C33" s="10">
        <f>SUM(C34:C38)</f>
        <v>8749</v>
      </c>
      <c r="D33" s="10">
        <f>SUM(D34:D38)</f>
        <v>6877</v>
      </c>
      <c r="E33" s="10">
        <f>SUM(E34:E38)</f>
        <v>1872</v>
      </c>
      <c r="F33" s="3">
        <f t="shared" si="0"/>
        <v>1149</v>
      </c>
      <c r="G33" s="11">
        <f t="shared" si="1"/>
        <v>15.118421052631579</v>
      </c>
      <c r="H33" s="2"/>
      <c r="I33" s="2"/>
      <c r="J33" s="2"/>
      <c r="K33" s="2"/>
      <c r="L33" s="2"/>
      <c r="M33" s="2"/>
      <c r="N33" s="2"/>
    </row>
    <row r="34" spans="1:14" s="6" customFormat="1" ht="18" customHeight="1">
      <c r="A34" s="65" t="s">
        <v>143</v>
      </c>
      <c r="B34" s="14">
        <v>300</v>
      </c>
      <c r="C34" s="14">
        <f t="shared" si="6"/>
        <v>300</v>
      </c>
      <c r="D34" s="14">
        <v>300</v>
      </c>
      <c r="E34" s="10">
        <v>0</v>
      </c>
      <c r="F34" s="3">
        <f t="shared" si="0"/>
        <v>0</v>
      </c>
      <c r="G34" s="11">
        <f t="shared" si="1"/>
        <v>0</v>
      </c>
      <c r="H34" s="2"/>
      <c r="I34" s="2"/>
      <c r="J34" s="2"/>
      <c r="K34" s="2"/>
      <c r="L34" s="2"/>
      <c r="M34" s="2"/>
      <c r="N34" s="2"/>
    </row>
    <row r="35" spans="1:14" s="6" customFormat="1" ht="18" customHeight="1">
      <c r="A35" s="65" t="s">
        <v>144</v>
      </c>
      <c r="B35" s="14">
        <v>5484</v>
      </c>
      <c r="C35" s="14">
        <f t="shared" si="6"/>
        <v>6215</v>
      </c>
      <c r="D35" s="14">
        <v>4993</v>
      </c>
      <c r="E35" s="10">
        <v>1222</v>
      </c>
      <c r="F35" s="3">
        <f t="shared" si="0"/>
        <v>731</v>
      </c>
      <c r="G35" s="11">
        <f t="shared" si="1"/>
        <v>13.329686360320933</v>
      </c>
      <c r="H35" s="2"/>
      <c r="I35" s="2"/>
      <c r="J35" s="2"/>
      <c r="K35" s="2"/>
      <c r="L35" s="2"/>
      <c r="M35" s="2"/>
      <c r="N35" s="2"/>
    </row>
    <row r="36" spans="1:14" s="6" customFormat="1" ht="18" customHeight="1">
      <c r="A36" s="65" t="s">
        <v>145</v>
      </c>
      <c r="B36" s="14">
        <v>517</v>
      </c>
      <c r="C36" s="14">
        <f t="shared" si="6"/>
        <v>630</v>
      </c>
      <c r="D36" s="14">
        <v>419</v>
      </c>
      <c r="E36" s="10">
        <v>211</v>
      </c>
      <c r="F36" s="3">
        <f t="shared" si="0"/>
        <v>113</v>
      </c>
      <c r="G36" s="11">
        <f t="shared" si="1"/>
        <v>21.8568665377176</v>
      </c>
      <c r="H36" s="2"/>
      <c r="I36" s="2"/>
      <c r="J36" s="2"/>
      <c r="K36" s="2"/>
      <c r="L36" s="2"/>
      <c r="M36" s="2"/>
      <c r="N36" s="2"/>
    </row>
    <row r="37" spans="1:14" s="6" customFormat="1" ht="18" customHeight="1">
      <c r="A37" s="65" t="s">
        <v>146</v>
      </c>
      <c r="B37" s="14">
        <v>849</v>
      </c>
      <c r="C37" s="14">
        <f t="shared" si="6"/>
        <v>1049</v>
      </c>
      <c r="D37" s="14">
        <v>675</v>
      </c>
      <c r="E37" s="10">
        <v>374</v>
      </c>
      <c r="F37" s="3">
        <f t="shared" si="0"/>
        <v>200</v>
      </c>
      <c r="G37" s="11">
        <f t="shared" si="1"/>
        <v>23.557126030624264</v>
      </c>
      <c r="H37" s="2"/>
      <c r="I37" s="2"/>
      <c r="J37" s="2"/>
      <c r="K37" s="2"/>
      <c r="L37" s="2"/>
      <c r="M37" s="2"/>
      <c r="N37" s="2"/>
    </row>
    <row r="38" spans="1:14" s="6" customFormat="1" ht="18" customHeight="1">
      <c r="A38" s="65" t="s">
        <v>147</v>
      </c>
      <c r="B38" s="14">
        <v>450</v>
      </c>
      <c r="C38" s="14">
        <f t="shared" si="6"/>
        <v>555</v>
      </c>
      <c r="D38" s="14">
        <v>490</v>
      </c>
      <c r="E38" s="10">
        <v>65</v>
      </c>
      <c r="F38" s="3">
        <f t="shared" si="0"/>
        <v>105</v>
      </c>
      <c r="G38" s="11">
        <f t="shared" si="1"/>
        <v>23.333333333333332</v>
      </c>
      <c r="H38" s="2"/>
      <c r="I38" s="2"/>
      <c r="J38" s="2"/>
      <c r="K38" s="2"/>
      <c r="L38" s="2"/>
      <c r="M38" s="2"/>
      <c r="N38" s="2"/>
    </row>
    <row r="39" spans="1:14" s="6" customFormat="1" ht="18" customHeight="1">
      <c r="A39" s="2" t="s">
        <v>230</v>
      </c>
      <c r="B39" s="10">
        <f>SUM(B40:B49)</f>
        <v>34876</v>
      </c>
      <c r="C39" s="10">
        <f>SUM(C40:C49)</f>
        <v>39693</v>
      </c>
      <c r="D39" s="10">
        <f>SUM(D40:D49)</f>
        <v>38631</v>
      </c>
      <c r="E39" s="10">
        <f>SUM(E40:E49)</f>
        <v>1062</v>
      </c>
      <c r="F39" s="3">
        <f t="shared" si="0"/>
        <v>4817</v>
      </c>
      <c r="G39" s="11">
        <f t="shared" si="1"/>
        <v>13.811790342929234</v>
      </c>
      <c r="H39" s="2"/>
      <c r="I39" s="2"/>
      <c r="J39" s="2"/>
      <c r="K39" s="2"/>
      <c r="L39" s="2"/>
      <c r="M39" s="2"/>
      <c r="N39" s="2"/>
    </row>
    <row r="40" spans="1:14" s="6" customFormat="1" ht="18" customHeight="1">
      <c r="A40" s="65" t="s">
        <v>133</v>
      </c>
      <c r="B40" s="14">
        <v>632</v>
      </c>
      <c r="C40" s="14">
        <f t="shared" si="6"/>
        <v>675</v>
      </c>
      <c r="D40" s="14">
        <v>675</v>
      </c>
      <c r="E40" s="10">
        <v>0</v>
      </c>
      <c r="F40" s="3">
        <f t="shared" si="0"/>
        <v>43</v>
      </c>
      <c r="G40" s="11">
        <f t="shared" si="1"/>
        <v>6.80379746835443</v>
      </c>
      <c r="H40" s="2"/>
      <c r="I40" s="2"/>
      <c r="J40" s="2"/>
      <c r="K40" s="2"/>
      <c r="L40" s="2"/>
      <c r="M40" s="2"/>
      <c r="N40" s="2"/>
    </row>
    <row r="41" spans="1:14" s="6" customFormat="1" ht="18" customHeight="1">
      <c r="A41" s="65" t="s">
        <v>134</v>
      </c>
      <c r="B41" s="14">
        <v>29959</v>
      </c>
      <c r="C41" s="14">
        <f t="shared" si="6"/>
        <v>34172</v>
      </c>
      <c r="D41" s="14">
        <v>33522</v>
      </c>
      <c r="E41" s="10">
        <v>650</v>
      </c>
      <c r="F41" s="3">
        <f t="shared" si="0"/>
        <v>4213</v>
      </c>
      <c r="G41" s="11">
        <f t="shared" si="1"/>
        <v>14.062552154611302</v>
      </c>
      <c r="H41" s="2"/>
      <c r="I41" s="2"/>
      <c r="J41" s="2"/>
      <c r="K41" s="2"/>
      <c r="L41" s="2"/>
      <c r="M41" s="2"/>
      <c r="N41" s="2"/>
    </row>
    <row r="42" spans="1:14" s="6" customFormat="1" ht="18" customHeight="1">
      <c r="A42" s="65" t="s">
        <v>135</v>
      </c>
      <c r="B42" s="14">
        <v>1667</v>
      </c>
      <c r="C42" s="14">
        <f t="shared" si="6"/>
        <v>1691</v>
      </c>
      <c r="D42" s="14">
        <v>1299</v>
      </c>
      <c r="E42" s="10">
        <v>392</v>
      </c>
      <c r="F42" s="3">
        <f t="shared" si="0"/>
        <v>24</v>
      </c>
      <c r="G42" s="11">
        <f t="shared" si="1"/>
        <v>1.4397120575884823</v>
      </c>
      <c r="H42" s="2"/>
      <c r="I42" s="2"/>
      <c r="J42" s="2"/>
      <c r="K42" s="2"/>
      <c r="L42" s="2"/>
      <c r="M42" s="2"/>
      <c r="N42" s="2"/>
    </row>
    <row r="43" spans="1:14" s="6" customFormat="1" ht="18" customHeight="1">
      <c r="A43" s="65" t="s">
        <v>136</v>
      </c>
      <c r="B43" s="14">
        <v>0</v>
      </c>
      <c r="C43" s="14">
        <f t="shared" si="6"/>
        <v>0</v>
      </c>
      <c r="D43" s="14"/>
      <c r="E43" s="10"/>
      <c r="F43" s="3">
        <f t="shared" si="0"/>
        <v>0</v>
      </c>
      <c r="G43" s="11">
        <f t="shared" si="1"/>
        <v>0</v>
      </c>
      <c r="H43" s="2"/>
      <c r="I43" s="2"/>
      <c r="J43" s="2"/>
      <c r="K43" s="2"/>
      <c r="L43" s="2"/>
      <c r="M43" s="2"/>
      <c r="N43" s="2"/>
    </row>
    <row r="44" spans="1:14" s="6" customFormat="1" ht="18" customHeight="1">
      <c r="A44" s="65" t="s">
        <v>137</v>
      </c>
      <c r="B44" s="14">
        <v>303</v>
      </c>
      <c r="C44" s="14">
        <f t="shared" si="6"/>
        <v>385</v>
      </c>
      <c r="D44" s="14">
        <v>385</v>
      </c>
      <c r="E44" s="10">
        <v>0</v>
      </c>
      <c r="F44" s="3">
        <f t="shared" si="0"/>
        <v>82</v>
      </c>
      <c r="G44" s="11">
        <f t="shared" si="1"/>
        <v>27.062706270627064</v>
      </c>
      <c r="H44" s="2"/>
      <c r="I44" s="2"/>
      <c r="J44" s="2"/>
      <c r="K44" s="2"/>
      <c r="L44" s="2"/>
      <c r="M44" s="2"/>
      <c r="N44" s="2"/>
    </row>
    <row r="45" spans="1:14" s="6" customFormat="1" ht="18" customHeight="1">
      <c r="A45" s="65" t="s">
        <v>138</v>
      </c>
      <c r="B45" s="14">
        <v>0</v>
      </c>
      <c r="C45" s="14">
        <f t="shared" si="6"/>
        <v>105</v>
      </c>
      <c r="D45" s="14">
        <v>85</v>
      </c>
      <c r="E45" s="10">
        <v>20</v>
      </c>
      <c r="F45" s="3">
        <f t="shared" si="0"/>
        <v>105</v>
      </c>
      <c r="G45" s="11">
        <f t="shared" si="1"/>
        <v>0</v>
      </c>
      <c r="H45" s="2"/>
      <c r="I45" s="2"/>
      <c r="J45" s="2"/>
      <c r="K45" s="2"/>
      <c r="L45" s="2"/>
      <c r="M45" s="2"/>
      <c r="N45" s="2"/>
    </row>
    <row r="46" spans="1:14" s="6" customFormat="1" ht="18" customHeight="1">
      <c r="A46" s="65" t="s">
        <v>139</v>
      </c>
      <c r="B46" s="14">
        <v>164</v>
      </c>
      <c r="C46" s="14">
        <f t="shared" si="6"/>
        <v>265</v>
      </c>
      <c r="D46" s="14">
        <v>265</v>
      </c>
      <c r="E46" s="10">
        <v>0</v>
      </c>
      <c r="F46" s="3">
        <f t="shared" si="0"/>
        <v>101</v>
      </c>
      <c r="G46" s="11">
        <f t="shared" si="1"/>
        <v>61.58536585365854</v>
      </c>
      <c r="H46" s="2"/>
      <c r="I46" s="2"/>
      <c r="J46" s="2"/>
      <c r="K46" s="2"/>
      <c r="L46" s="2"/>
      <c r="M46" s="2"/>
      <c r="N46" s="2"/>
    </row>
    <row r="47" spans="1:14" s="6" customFormat="1" ht="18" customHeight="1">
      <c r="A47" s="65" t="s">
        <v>140</v>
      </c>
      <c r="B47" s="14">
        <v>1500</v>
      </c>
      <c r="C47" s="14">
        <f t="shared" si="6"/>
        <v>1700</v>
      </c>
      <c r="D47" s="14">
        <v>1700</v>
      </c>
      <c r="E47" s="10">
        <v>0</v>
      </c>
      <c r="F47" s="3">
        <f t="shared" si="0"/>
        <v>200</v>
      </c>
      <c r="G47" s="11">
        <f t="shared" si="1"/>
        <v>13.333333333333334</v>
      </c>
      <c r="H47" s="2"/>
      <c r="I47" s="2"/>
      <c r="J47" s="2"/>
      <c r="K47" s="2"/>
      <c r="L47" s="2"/>
      <c r="M47" s="2"/>
      <c r="N47" s="2"/>
    </row>
    <row r="48" spans="1:14" s="6" customFormat="1" ht="18" customHeight="1">
      <c r="A48" s="65" t="s">
        <v>141</v>
      </c>
      <c r="B48" s="14">
        <v>650</v>
      </c>
      <c r="C48" s="14">
        <f t="shared" si="6"/>
        <v>700</v>
      </c>
      <c r="D48" s="14">
        <v>700</v>
      </c>
      <c r="E48" s="10"/>
      <c r="F48" s="3">
        <f t="shared" si="0"/>
        <v>50</v>
      </c>
      <c r="G48" s="11">
        <f>IF(B48=0,0,F48/B48*100)</f>
        <v>7.6923076923076925</v>
      </c>
      <c r="H48" s="2"/>
      <c r="I48" s="2"/>
      <c r="J48" s="2"/>
      <c r="K48" s="2"/>
      <c r="L48" s="2"/>
      <c r="M48" s="2"/>
      <c r="N48" s="2"/>
    </row>
    <row r="49" spans="1:14" s="6" customFormat="1" ht="18" customHeight="1">
      <c r="A49" s="65" t="s">
        <v>142</v>
      </c>
      <c r="B49" s="14">
        <v>1</v>
      </c>
      <c r="C49" s="14">
        <f t="shared" si="6"/>
        <v>0</v>
      </c>
      <c r="D49" s="14"/>
      <c r="E49" s="10"/>
      <c r="F49" s="3">
        <f t="shared" si="0"/>
        <v>-1</v>
      </c>
      <c r="G49" s="11">
        <f t="shared" si="1"/>
        <v>-100</v>
      </c>
      <c r="H49" s="2"/>
      <c r="I49" s="2"/>
      <c r="J49" s="2"/>
      <c r="K49" s="2"/>
      <c r="L49" s="2"/>
      <c r="M49" s="2"/>
      <c r="N49" s="2"/>
    </row>
    <row r="50" spans="1:14" s="6" customFormat="1" ht="18" customHeight="1">
      <c r="A50" s="2" t="s">
        <v>231</v>
      </c>
      <c r="B50" s="10">
        <f>SUM(B51:B57)</f>
        <v>1262</v>
      </c>
      <c r="C50" s="10">
        <f>SUM(C51:C57)</f>
        <v>1806</v>
      </c>
      <c r="D50" s="10">
        <f>SUM(D51:D57)</f>
        <v>1706</v>
      </c>
      <c r="E50" s="10">
        <f>SUM(E51:E57)</f>
        <v>100</v>
      </c>
      <c r="F50" s="3">
        <f t="shared" si="0"/>
        <v>544</v>
      </c>
      <c r="G50" s="11">
        <f t="shared" si="1"/>
        <v>43.10618066561015</v>
      </c>
      <c r="H50" s="2"/>
      <c r="I50" s="2"/>
      <c r="J50" s="2"/>
      <c r="K50" s="2"/>
      <c r="L50" s="2"/>
      <c r="M50" s="2"/>
      <c r="N50" s="2"/>
    </row>
    <row r="51" spans="1:14" s="6" customFormat="1" ht="18" customHeight="1">
      <c r="A51" s="65" t="s">
        <v>126</v>
      </c>
      <c r="B51" s="14">
        <v>73</v>
      </c>
      <c r="C51" s="14">
        <f t="shared" si="6"/>
        <v>91</v>
      </c>
      <c r="D51" s="14">
        <v>91</v>
      </c>
      <c r="E51" s="10"/>
      <c r="F51" s="3">
        <f t="shared" si="0"/>
        <v>18</v>
      </c>
      <c r="G51" s="11">
        <f t="shared" si="1"/>
        <v>24.65753424657534</v>
      </c>
      <c r="H51" s="2"/>
      <c r="I51" s="2"/>
      <c r="J51" s="2"/>
      <c r="K51" s="2"/>
      <c r="L51" s="2"/>
      <c r="M51" s="2"/>
      <c r="N51" s="2"/>
    </row>
    <row r="52" spans="1:14" s="6" customFormat="1" ht="18" customHeight="1">
      <c r="A52" s="65" t="s">
        <v>127</v>
      </c>
      <c r="B52" s="14">
        <v>0</v>
      </c>
      <c r="C52" s="14">
        <f t="shared" si="6"/>
        <v>0</v>
      </c>
      <c r="D52" s="14"/>
      <c r="E52" s="10"/>
      <c r="F52" s="3">
        <f t="shared" si="0"/>
        <v>0</v>
      </c>
      <c r="G52" s="11">
        <f t="shared" si="1"/>
        <v>0</v>
      </c>
      <c r="H52" s="2"/>
      <c r="I52" s="2"/>
      <c r="J52" s="2"/>
      <c r="K52" s="2"/>
      <c r="L52" s="2"/>
      <c r="M52" s="2"/>
      <c r="N52" s="2"/>
    </row>
    <row r="53" spans="1:14" s="6" customFormat="1" ht="18" customHeight="1">
      <c r="A53" s="65" t="s">
        <v>128</v>
      </c>
      <c r="B53" s="14">
        <v>0</v>
      </c>
      <c r="C53" s="14">
        <f t="shared" si="6"/>
        <v>0</v>
      </c>
      <c r="D53" s="14"/>
      <c r="E53" s="10"/>
      <c r="F53" s="3">
        <f t="shared" si="0"/>
        <v>0</v>
      </c>
      <c r="G53" s="11">
        <f t="shared" si="1"/>
        <v>0</v>
      </c>
      <c r="H53" s="2"/>
      <c r="I53" s="2"/>
      <c r="J53" s="2"/>
      <c r="K53" s="2"/>
      <c r="L53" s="2"/>
      <c r="M53" s="2"/>
      <c r="N53" s="2"/>
    </row>
    <row r="54" spans="1:14" s="6" customFormat="1" ht="18" customHeight="1">
      <c r="A54" s="65" t="s">
        <v>129</v>
      </c>
      <c r="B54" s="14">
        <v>1159</v>
      </c>
      <c r="C54" s="14">
        <f t="shared" si="6"/>
        <v>1585</v>
      </c>
      <c r="D54" s="14">
        <v>1585</v>
      </c>
      <c r="E54" s="10">
        <v>0</v>
      </c>
      <c r="F54" s="3">
        <f t="shared" si="0"/>
        <v>426</v>
      </c>
      <c r="G54" s="11">
        <f t="shared" si="1"/>
        <v>36.755823986195</v>
      </c>
      <c r="H54" s="2"/>
      <c r="I54" s="2"/>
      <c r="J54" s="2"/>
      <c r="K54" s="2"/>
      <c r="L54" s="2"/>
      <c r="M54" s="2"/>
      <c r="N54" s="2"/>
    </row>
    <row r="55" spans="1:14" s="6" customFormat="1" ht="18" customHeight="1">
      <c r="A55" s="65" t="s">
        <v>130</v>
      </c>
      <c r="B55" s="14">
        <v>0</v>
      </c>
      <c r="C55" s="14">
        <f t="shared" si="6"/>
        <v>0</v>
      </c>
      <c r="D55" s="14"/>
      <c r="E55" s="10"/>
      <c r="F55" s="3">
        <f t="shared" si="0"/>
        <v>0</v>
      </c>
      <c r="G55" s="11">
        <f t="shared" si="1"/>
        <v>0</v>
      </c>
      <c r="H55" s="2"/>
      <c r="I55" s="2"/>
      <c r="J55" s="2"/>
      <c r="K55" s="2"/>
      <c r="L55" s="2"/>
      <c r="M55" s="2"/>
      <c r="N55" s="2"/>
    </row>
    <row r="56" spans="1:14" s="6" customFormat="1" ht="18" customHeight="1">
      <c r="A56" s="65" t="s">
        <v>131</v>
      </c>
      <c r="B56" s="14">
        <v>30</v>
      </c>
      <c r="C56" s="14">
        <f t="shared" si="6"/>
        <v>30</v>
      </c>
      <c r="D56" s="14">
        <v>30</v>
      </c>
      <c r="E56" s="10">
        <v>0</v>
      </c>
      <c r="F56" s="3">
        <f t="shared" si="0"/>
        <v>0</v>
      </c>
      <c r="G56" s="11">
        <f t="shared" si="1"/>
        <v>0</v>
      </c>
      <c r="H56" s="2"/>
      <c r="I56" s="2"/>
      <c r="J56" s="2"/>
      <c r="K56" s="2"/>
      <c r="L56" s="2"/>
      <c r="M56" s="2"/>
      <c r="N56" s="2"/>
    </row>
    <row r="57" spans="1:14" s="6" customFormat="1" ht="18" customHeight="1">
      <c r="A57" s="65" t="s">
        <v>132</v>
      </c>
      <c r="B57" s="14">
        <v>0</v>
      </c>
      <c r="C57" s="14">
        <f t="shared" si="6"/>
        <v>100</v>
      </c>
      <c r="D57" s="14"/>
      <c r="E57" s="10">
        <v>100</v>
      </c>
      <c r="F57" s="3">
        <f t="shared" si="0"/>
        <v>100</v>
      </c>
      <c r="G57" s="11">
        <f t="shared" si="1"/>
        <v>0</v>
      </c>
      <c r="H57" s="2"/>
      <c r="I57" s="2"/>
      <c r="J57" s="2"/>
      <c r="K57" s="2"/>
      <c r="L57" s="2"/>
      <c r="M57" s="2"/>
      <c r="N57" s="2"/>
    </row>
    <row r="58" spans="1:14" s="6" customFormat="1" ht="18" customHeight="1">
      <c r="A58" s="2" t="s">
        <v>232</v>
      </c>
      <c r="B58" s="10">
        <f>SUM(B59:B64)</f>
        <v>2327</v>
      </c>
      <c r="C58" s="10">
        <f>SUM(C59:C64)</f>
        <v>2500</v>
      </c>
      <c r="D58" s="10">
        <f>SUM(D59:D64)</f>
        <v>2334</v>
      </c>
      <c r="E58" s="10">
        <f>SUM(E59:E64)</f>
        <v>166</v>
      </c>
      <c r="F58" s="3">
        <f t="shared" si="0"/>
        <v>173</v>
      </c>
      <c r="G58" s="11">
        <f t="shared" si="1"/>
        <v>7.434464976364417</v>
      </c>
      <c r="H58" s="2"/>
      <c r="I58" s="2"/>
      <c r="J58" s="2"/>
      <c r="K58" s="2"/>
      <c r="L58" s="2"/>
      <c r="M58" s="2"/>
      <c r="N58" s="2"/>
    </row>
    <row r="59" spans="1:14" s="6" customFormat="1" ht="18" customHeight="1">
      <c r="A59" s="65" t="s">
        <v>120</v>
      </c>
      <c r="B59" s="14">
        <v>546</v>
      </c>
      <c r="C59" s="14">
        <f t="shared" si="6"/>
        <v>596</v>
      </c>
      <c r="D59" s="14">
        <v>496</v>
      </c>
      <c r="E59" s="10">
        <v>100</v>
      </c>
      <c r="F59" s="3">
        <f t="shared" si="0"/>
        <v>50</v>
      </c>
      <c r="G59" s="11">
        <f t="shared" si="1"/>
        <v>9.157509157509157</v>
      </c>
      <c r="H59" s="2"/>
      <c r="I59" s="2"/>
      <c r="J59" s="2"/>
      <c r="K59" s="2"/>
      <c r="L59" s="2"/>
      <c r="M59" s="2"/>
      <c r="N59" s="2"/>
    </row>
    <row r="60" spans="1:14" s="6" customFormat="1" ht="18" customHeight="1">
      <c r="A60" s="65" t="s">
        <v>121</v>
      </c>
      <c r="B60" s="14">
        <v>64</v>
      </c>
      <c r="C60" s="14">
        <f t="shared" si="6"/>
        <v>80</v>
      </c>
      <c r="D60" s="14">
        <v>64</v>
      </c>
      <c r="E60" s="10">
        <v>16</v>
      </c>
      <c r="F60" s="3">
        <f t="shared" si="0"/>
        <v>16</v>
      </c>
      <c r="G60" s="11">
        <f t="shared" si="1"/>
        <v>25</v>
      </c>
      <c r="H60" s="2"/>
      <c r="I60" s="2"/>
      <c r="J60" s="2"/>
      <c r="K60" s="2"/>
      <c r="L60" s="2"/>
      <c r="M60" s="2"/>
      <c r="N60" s="2"/>
    </row>
    <row r="61" spans="1:14" s="6" customFormat="1" ht="18" customHeight="1">
      <c r="A61" s="65" t="s">
        <v>122</v>
      </c>
      <c r="B61" s="14">
        <v>75</v>
      </c>
      <c r="C61" s="14">
        <f t="shared" si="6"/>
        <v>88</v>
      </c>
      <c r="D61" s="14">
        <v>88</v>
      </c>
      <c r="E61" s="10"/>
      <c r="F61" s="3">
        <f t="shared" si="0"/>
        <v>13</v>
      </c>
      <c r="G61" s="11">
        <f t="shared" si="1"/>
        <v>17.333333333333336</v>
      </c>
      <c r="H61" s="2"/>
      <c r="I61" s="2"/>
      <c r="J61" s="2"/>
      <c r="K61" s="2"/>
      <c r="L61" s="2"/>
      <c r="M61" s="2"/>
      <c r="N61" s="2"/>
    </row>
    <row r="62" spans="1:14" s="6" customFormat="1" ht="18" customHeight="1">
      <c r="A62" s="65" t="s">
        <v>123</v>
      </c>
      <c r="B62" s="14">
        <v>1627</v>
      </c>
      <c r="C62" s="14">
        <f t="shared" si="6"/>
        <v>1731</v>
      </c>
      <c r="D62" s="14">
        <v>1681</v>
      </c>
      <c r="E62" s="10">
        <v>50</v>
      </c>
      <c r="F62" s="3">
        <f t="shared" si="0"/>
        <v>104</v>
      </c>
      <c r="G62" s="11">
        <f t="shared" si="1"/>
        <v>6.392132759680394</v>
      </c>
      <c r="H62" s="2"/>
      <c r="I62" s="2"/>
      <c r="J62" s="2"/>
      <c r="K62" s="2"/>
      <c r="L62" s="2"/>
      <c r="M62" s="2"/>
      <c r="N62" s="2"/>
    </row>
    <row r="63" spans="1:14" s="6" customFormat="1" ht="18" customHeight="1">
      <c r="A63" s="65" t="s">
        <v>124</v>
      </c>
      <c r="B63" s="14">
        <v>15</v>
      </c>
      <c r="C63" s="14">
        <f t="shared" si="6"/>
        <v>5</v>
      </c>
      <c r="D63" s="14">
        <v>5</v>
      </c>
      <c r="E63" s="10"/>
      <c r="F63" s="3">
        <f t="shared" si="0"/>
        <v>-10</v>
      </c>
      <c r="G63" s="11">
        <f t="shared" si="1"/>
        <v>-66.66666666666666</v>
      </c>
      <c r="H63" s="2"/>
      <c r="I63" s="2"/>
      <c r="J63" s="2"/>
      <c r="K63" s="2"/>
      <c r="L63" s="2"/>
      <c r="M63" s="2"/>
      <c r="N63" s="2"/>
    </row>
    <row r="64" spans="1:14" s="6" customFormat="1" ht="18" customHeight="1">
      <c r="A64" s="65" t="s">
        <v>125</v>
      </c>
      <c r="B64" s="14">
        <v>0</v>
      </c>
      <c r="C64" s="14">
        <f t="shared" si="6"/>
        <v>0</v>
      </c>
      <c r="D64" s="14"/>
      <c r="E64" s="10"/>
      <c r="F64" s="3">
        <f t="shared" si="0"/>
        <v>0</v>
      </c>
      <c r="G64" s="11">
        <f t="shared" si="1"/>
        <v>0</v>
      </c>
      <c r="H64" s="2"/>
      <c r="I64" s="2"/>
      <c r="J64" s="2"/>
      <c r="K64" s="2"/>
      <c r="L64" s="2"/>
      <c r="M64" s="2"/>
      <c r="N64" s="2"/>
    </row>
    <row r="65" spans="1:14" s="6" customFormat="1" ht="18" customHeight="1">
      <c r="A65" s="2" t="s">
        <v>233</v>
      </c>
      <c r="B65" s="10">
        <f>SUM(B66:B82)</f>
        <v>21681</v>
      </c>
      <c r="C65" s="10">
        <f>SUM(C66:C82)</f>
        <v>23804</v>
      </c>
      <c r="D65" s="10">
        <f>SUM(D66:D82)</f>
        <v>18514</v>
      </c>
      <c r="E65" s="10">
        <f>SUM(E66:E82)</f>
        <v>5290</v>
      </c>
      <c r="F65" s="3">
        <f t="shared" si="0"/>
        <v>2123</v>
      </c>
      <c r="G65" s="11">
        <f t="shared" si="1"/>
        <v>9.791983764586504</v>
      </c>
      <c r="H65" s="2"/>
      <c r="I65" s="2"/>
      <c r="J65" s="2"/>
      <c r="K65" s="2"/>
      <c r="L65" s="2"/>
      <c r="M65" s="2"/>
      <c r="N65" s="2"/>
    </row>
    <row r="66" spans="1:14" s="6" customFormat="1" ht="18" customHeight="1">
      <c r="A66" s="65" t="s">
        <v>216</v>
      </c>
      <c r="B66" s="14">
        <v>435</v>
      </c>
      <c r="C66" s="14">
        <f t="shared" si="6"/>
        <v>539</v>
      </c>
      <c r="D66" s="14">
        <v>539</v>
      </c>
      <c r="E66" s="10">
        <v>0</v>
      </c>
      <c r="F66" s="3">
        <f t="shared" si="0"/>
        <v>104</v>
      </c>
      <c r="G66" s="11">
        <f t="shared" si="1"/>
        <v>23.908045977011493</v>
      </c>
      <c r="H66" s="2"/>
      <c r="I66" s="2"/>
      <c r="J66" s="2"/>
      <c r="K66" s="2"/>
      <c r="L66" s="2"/>
      <c r="M66" s="2"/>
      <c r="N66" s="2"/>
    </row>
    <row r="67" spans="1:14" s="6" customFormat="1" ht="18" customHeight="1">
      <c r="A67" s="65" t="s">
        <v>105</v>
      </c>
      <c r="B67" s="14">
        <v>496</v>
      </c>
      <c r="C67" s="14">
        <f t="shared" si="6"/>
        <v>609</v>
      </c>
      <c r="D67" s="14">
        <v>609</v>
      </c>
      <c r="E67" s="10"/>
      <c r="F67" s="3">
        <f aca="true" t="shared" si="7" ref="F67:F131">C67-B67</f>
        <v>113</v>
      </c>
      <c r="G67" s="11">
        <f aca="true" t="shared" si="8" ref="G67:G131">IF(B67=0,0,F67/B67*100)</f>
        <v>22.782258064516128</v>
      </c>
      <c r="H67" s="2"/>
      <c r="I67" s="2"/>
      <c r="J67" s="2"/>
      <c r="K67" s="2"/>
      <c r="L67" s="2"/>
      <c r="M67" s="2"/>
      <c r="N67" s="2"/>
    </row>
    <row r="68" spans="1:14" s="6" customFormat="1" ht="18" customHeight="1">
      <c r="A68" s="65" t="s">
        <v>106</v>
      </c>
      <c r="B68" s="14">
        <v>3599</v>
      </c>
      <c r="C68" s="14">
        <f t="shared" si="6"/>
        <v>2768</v>
      </c>
      <c r="D68" s="14">
        <v>713</v>
      </c>
      <c r="E68" s="10">
        <v>2055</v>
      </c>
      <c r="F68" s="3">
        <f t="shared" si="7"/>
        <v>-831</v>
      </c>
      <c r="G68" s="11">
        <f t="shared" si="8"/>
        <v>-23.089747151986664</v>
      </c>
      <c r="H68" s="2"/>
      <c r="I68" s="2"/>
      <c r="J68" s="2"/>
      <c r="K68" s="2"/>
      <c r="L68" s="2"/>
      <c r="M68" s="2"/>
      <c r="N68" s="2"/>
    </row>
    <row r="69" spans="1:14" s="6" customFormat="1" ht="18" customHeight="1">
      <c r="A69" s="65" t="s">
        <v>107</v>
      </c>
      <c r="B69" s="14">
        <v>11288</v>
      </c>
      <c r="C69" s="14">
        <f t="shared" si="6"/>
        <v>12909</v>
      </c>
      <c r="D69" s="14">
        <v>12909</v>
      </c>
      <c r="E69" s="10"/>
      <c r="F69" s="3">
        <f t="shared" si="7"/>
        <v>1621</v>
      </c>
      <c r="G69" s="11">
        <f t="shared" si="8"/>
        <v>14.360382707299788</v>
      </c>
      <c r="H69" s="2"/>
      <c r="I69" s="2"/>
      <c r="J69" s="2"/>
      <c r="K69" s="2"/>
      <c r="L69" s="2"/>
      <c r="M69" s="2"/>
      <c r="N69" s="2"/>
    </row>
    <row r="70" spans="1:14" s="6" customFormat="1" ht="18" customHeight="1">
      <c r="A70" s="65" t="s">
        <v>108</v>
      </c>
      <c r="B70" s="14">
        <v>0</v>
      </c>
      <c r="C70" s="14">
        <f t="shared" si="6"/>
        <v>0</v>
      </c>
      <c r="D70" s="14"/>
      <c r="E70" s="10"/>
      <c r="F70" s="3">
        <f t="shared" si="7"/>
        <v>0</v>
      </c>
      <c r="G70" s="11">
        <f t="shared" si="8"/>
        <v>0</v>
      </c>
      <c r="H70" s="2"/>
      <c r="I70" s="2"/>
      <c r="J70" s="2"/>
      <c r="K70" s="2"/>
      <c r="L70" s="2"/>
      <c r="M70" s="2"/>
      <c r="N70" s="2"/>
    </row>
    <row r="71" spans="1:14" s="6" customFormat="1" ht="18" customHeight="1">
      <c r="A71" s="65" t="s">
        <v>109</v>
      </c>
      <c r="B71" s="14">
        <v>305</v>
      </c>
      <c r="C71" s="14">
        <f t="shared" si="6"/>
        <v>85</v>
      </c>
      <c r="D71" s="14">
        <v>5</v>
      </c>
      <c r="E71" s="10">
        <v>80</v>
      </c>
      <c r="F71" s="3">
        <f t="shared" si="7"/>
        <v>-220</v>
      </c>
      <c r="G71" s="11">
        <f t="shared" si="8"/>
        <v>-72.1311475409836</v>
      </c>
      <c r="H71" s="2"/>
      <c r="I71" s="2"/>
      <c r="J71" s="2"/>
      <c r="K71" s="2"/>
      <c r="L71" s="2"/>
      <c r="M71" s="2"/>
      <c r="N71" s="2"/>
    </row>
    <row r="72" spans="1:16" s="6" customFormat="1" ht="18" customHeight="1">
      <c r="A72" s="65" t="s">
        <v>119</v>
      </c>
      <c r="B72" s="14">
        <v>2334</v>
      </c>
      <c r="C72" s="14">
        <f t="shared" si="6"/>
        <v>2222</v>
      </c>
      <c r="D72" s="14">
        <v>1492</v>
      </c>
      <c r="E72" s="10">
        <v>730</v>
      </c>
      <c r="F72" s="3">
        <f t="shared" si="7"/>
        <v>-112</v>
      </c>
      <c r="G72" s="11">
        <f t="shared" si="8"/>
        <v>-4.7986289631533845</v>
      </c>
      <c r="H72" s="2"/>
      <c r="I72" s="2"/>
      <c r="J72" s="2"/>
      <c r="K72" s="2"/>
      <c r="L72" s="2"/>
      <c r="M72" s="2"/>
      <c r="N72" s="2"/>
      <c r="P72" s="18"/>
    </row>
    <row r="73" spans="1:14" s="6" customFormat="1" ht="18" customHeight="1">
      <c r="A73" s="65" t="s">
        <v>110</v>
      </c>
      <c r="B73" s="14">
        <v>322</v>
      </c>
      <c r="C73" s="14">
        <f t="shared" si="6"/>
        <v>433</v>
      </c>
      <c r="D73" s="14">
        <v>403</v>
      </c>
      <c r="E73" s="10">
        <v>30</v>
      </c>
      <c r="F73" s="3">
        <f t="shared" si="7"/>
        <v>111</v>
      </c>
      <c r="G73" s="11">
        <f t="shared" si="8"/>
        <v>34.47204968944099</v>
      </c>
      <c r="H73" s="2"/>
      <c r="I73" s="2"/>
      <c r="J73" s="2"/>
      <c r="K73" s="2"/>
      <c r="L73" s="2"/>
      <c r="M73" s="2"/>
      <c r="N73" s="2"/>
    </row>
    <row r="74" spans="1:14" s="6" customFormat="1" ht="18" customHeight="1">
      <c r="A74" s="65" t="s">
        <v>111</v>
      </c>
      <c r="B74" s="14">
        <v>412</v>
      </c>
      <c r="C74" s="14">
        <f t="shared" si="6"/>
        <v>416</v>
      </c>
      <c r="D74" s="14">
        <v>216</v>
      </c>
      <c r="E74" s="10">
        <v>200</v>
      </c>
      <c r="F74" s="3">
        <f t="shared" si="7"/>
        <v>4</v>
      </c>
      <c r="G74" s="11">
        <f t="shared" si="8"/>
        <v>0.9708737864077669</v>
      </c>
      <c r="H74" s="2"/>
      <c r="I74" s="2"/>
      <c r="J74" s="2"/>
      <c r="K74" s="2"/>
      <c r="L74" s="2"/>
      <c r="M74" s="2"/>
      <c r="N74" s="2"/>
    </row>
    <row r="75" spans="1:14" s="6" customFormat="1" ht="18" customHeight="1">
      <c r="A75" s="65" t="s">
        <v>112</v>
      </c>
      <c r="B75" s="14">
        <v>84</v>
      </c>
      <c r="C75" s="14">
        <f t="shared" si="6"/>
        <v>98</v>
      </c>
      <c r="D75" s="14">
        <v>68</v>
      </c>
      <c r="E75" s="10">
        <v>30</v>
      </c>
      <c r="F75" s="3">
        <f t="shared" si="7"/>
        <v>14</v>
      </c>
      <c r="G75" s="11">
        <f t="shared" si="8"/>
        <v>16.666666666666664</v>
      </c>
      <c r="H75" s="2"/>
      <c r="I75" s="2"/>
      <c r="J75" s="2"/>
      <c r="K75" s="2"/>
      <c r="L75" s="2"/>
      <c r="M75" s="2"/>
      <c r="N75" s="2"/>
    </row>
    <row r="76" spans="1:14" s="6" customFormat="1" ht="18" customHeight="1">
      <c r="A76" s="65" t="s">
        <v>113</v>
      </c>
      <c r="B76" s="14">
        <v>266</v>
      </c>
      <c r="C76" s="14">
        <f t="shared" si="6"/>
        <v>1126</v>
      </c>
      <c r="D76" s="14">
        <v>326</v>
      </c>
      <c r="E76" s="10">
        <v>800</v>
      </c>
      <c r="F76" s="3">
        <f t="shared" si="7"/>
        <v>860</v>
      </c>
      <c r="G76" s="11">
        <f t="shared" si="8"/>
        <v>323.30827067669173</v>
      </c>
      <c r="H76" s="2"/>
      <c r="I76" s="2"/>
      <c r="J76" s="2"/>
      <c r="K76" s="2"/>
      <c r="L76" s="2"/>
      <c r="M76" s="2"/>
      <c r="N76" s="2"/>
    </row>
    <row r="77" spans="1:14" s="6" customFormat="1" ht="18" customHeight="1">
      <c r="A77" s="65" t="s">
        <v>114</v>
      </c>
      <c r="B77" s="14">
        <v>19</v>
      </c>
      <c r="C77" s="14">
        <f t="shared" si="6"/>
        <v>47</v>
      </c>
      <c r="D77" s="14">
        <v>32</v>
      </c>
      <c r="E77" s="10">
        <v>15</v>
      </c>
      <c r="F77" s="3">
        <f t="shared" si="7"/>
        <v>28</v>
      </c>
      <c r="G77" s="11">
        <f t="shared" si="8"/>
        <v>147.36842105263156</v>
      </c>
      <c r="H77" s="2"/>
      <c r="I77" s="2"/>
      <c r="J77" s="2"/>
      <c r="K77" s="2"/>
      <c r="L77" s="2"/>
      <c r="M77" s="2"/>
      <c r="N77" s="2"/>
    </row>
    <row r="78" spans="1:14" s="6" customFormat="1" ht="18" customHeight="1">
      <c r="A78" s="65" t="s">
        <v>115</v>
      </c>
      <c r="B78" s="14">
        <v>50</v>
      </c>
      <c r="C78" s="14">
        <f t="shared" si="6"/>
        <v>60</v>
      </c>
      <c r="D78" s="14">
        <v>10</v>
      </c>
      <c r="E78" s="10">
        <v>50</v>
      </c>
      <c r="F78" s="3">
        <f t="shared" si="7"/>
        <v>10</v>
      </c>
      <c r="G78" s="11">
        <f t="shared" si="8"/>
        <v>20</v>
      </c>
      <c r="H78" s="2"/>
      <c r="I78" s="2"/>
      <c r="J78" s="2"/>
      <c r="K78" s="2"/>
      <c r="L78" s="2"/>
      <c r="M78" s="2"/>
      <c r="N78" s="2"/>
    </row>
    <row r="79" spans="1:14" s="6" customFormat="1" ht="18" customHeight="1">
      <c r="A79" s="65" t="s">
        <v>116</v>
      </c>
      <c r="B79" s="14">
        <v>1312</v>
      </c>
      <c r="C79" s="14">
        <f t="shared" si="6"/>
        <v>1696</v>
      </c>
      <c r="D79" s="14">
        <v>496</v>
      </c>
      <c r="E79" s="10">
        <v>1200</v>
      </c>
      <c r="F79" s="3">
        <f t="shared" si="7"/>
        <v>384</v>
      </c>
      <c r="G79" s="11">
        <f t="shared" si="8"/>
        <v>29.268292682926827</v>
      </c>
      <c r="H79" s="2"/>
      <c r="I79" s="2"/>
      <c r="J79" s="2"/>
      <c r="K79" s="2"/>
      <c r="L79" s="2"/>
      <c r="M79" s="2"/>
      <c r="N79" s="2"/>
    </row>
    <row r="80" spans="1:14" s="6" customFormat="1" ht="18" customHeight="1">
      <c r="A80" s="66" t="s">
        <v>117</v>
      </c>
      <c r="B80" s="14">
        <v>586</v>
      </c>
      <c r="C80" s="14">
        <f t="shared" si="6"/>
        <v>626</v>
      </c>
      <c r="D80" s="14">
        <v>526</v>
      </c>
      <c r="E80" s="10">
        <v>100</v>
      </c>
      <c r="F80" s="3">
        <f t="shared" si="7"/>
        <v>40</v>
      </c>
      <c r="G80" s="11">
        <f t="shared" si="8"/>
        <v>6.825938566552901</v>
      </c>
      <c r="H80" s="2"/>
      <c r="I80" s="2"/>
      <c r="J80" s="2"/>
      <c r="K80" s="2"/>
      <c r="L80" s="2"/>
      <c r="M80" s="2"/>
      <c r="N80" s="2"/>
    </row>
    <row r="81" spans="1:14" s="6" customFormat="1" ht="18" customHeight="1">
      <c r="A81" s="66" t="s">
        <v>217</v>
      </c>
      <c r="B81" s="14">
        <v>60</v>
      </c>
      <c r="C81" s="14">
        <f t="shared" si="6"/>
        <v>75</v>
      </c>
      <c r="D81" s="14">
        <v>75</v>
      </c>
      <c r="E81" s="10"/>
      <c r="F81" s="3">
        <f t="shared" si="7"/>
        <v>15</v>
      </c>
      <c r="G81" s="11">
        <f t="shared" si="8"/>
        <v>25</v>
      </c>
      <c r="H81" s="2"/>
      <c r="I81" s="2"/>
      <c r="J81" s="2"/>
      <c r="K81" s="2"/>
      <c r="L81" s="2"/>
      <c r="M81" s="2"/>
      <c r="N81" s="2"/>
    </row>
    <row r="82" spans="1:14" s="6" customFormat="1" ht="18" customHeight="1">
      <c r="A82" s="66" t="s">
        <v>118</v>
      </c>
      <c r="B82" s="14">
        <v>113</v>
      </c>
      <c r="C82" s="14">
        <f t="shared" si="6"/>
        <v>95</v>
      </c>
      <c r="D82" s="14">
        <v>95</v>
      </c>
      <c r="E82" s="10"/>
      <c r="F82" s="3">
        <f t="shared" si="7"/>
        <v>-18</v>
      </c>
      <c r="G82" s="11">
        <f t="shared" si="8"/>
        <v>-15.929203539823009</v>
      </c>
      <c r="H82" s="2"/>
      <c r="I82" s="2"/>
      <c r="J82" s="2"/>
      <c r="K82" s="2"/>
      <c r="L82" s="2"/>
      <c r="M82" s="2"/>
      <c r="N82" s="2"/>
    </row>
    <row r="83" spans="1:14" s="6" customFormat="1" ht="18" customHeight="1">
      <c r="A83" s="2" t="s">
        <v>234</v>
      </c>
      <c r="B83" s="14">
        <f>SUM(B84:B91)</f>
        <v>18292</v>
      </c>
      <c r="C83" s="10">
        <f>SUM(C84:C91)</f>
        <v>21094</v>
      </c>
      <c r="D83" s="14">
        <f>SUM(D84:D91)</f>
        <v>11369</v>
      </c>
      <c r="E83" s="10">
        <f>SUM(E84:E91)</f>
        <v>9725</v>
      </c>
      <c r="F83" s="3">
        <f t="shared" si="7"/>
        <v>2802</v>
      </c>
      <c r="G83" s="11">
        <f t="shared" si="8"/>
        <v>15.318171878416795</v>
      </c>
      <c r="H83" s="2"/>
      <c r="I83" s="2"/>
      <c r="J83" s="2"/>
      <c r="K83" s="2"/>
      <c r="L83" s="2"/>
      <c r="M83" s="2"/>
      <c r="N83" s="2"/>
    </row>
    <row r="84" spans="1:14" s="6" customFormat="1" ht="18" customHeight="1">
      <c r="A84" s="66" t="s">
        <v>170</v>
      </c>
      <c r="B84" s="14">
        <v>216</v>
      </c>
      <c r="C84" s="14">
        <f t="shared" si="6"/>
        <v>241</v>
      </c>
      <c r="D84" s="14">
        <v>241</v>
      </c>
      <c r="E84" s="10">
        <v>0</v>
      </c>
      <c r="F84" s="3">
        <f t="shared" si="7"/>
        <v>25</v>
      </c>
      <c r="G84" s="11">
        <f t="shared" si="8"/>
        <v>11.574074074074074</v>
      </c>
      <c r="H84" s="2"/>
      <c r="I84" s="2"/>
      <c r="J84" s="2"/>
      <c r="K84" s="2"/>
      <c r="L84" s="2"/>
      <c r="M84" s="2"/>
      <c r="N84" s="2"/>
    </row>
    <row r="85" spans="1:14" s="6" customFormat="1" ht="18" customHeight="1">
      <c r="A85" s="66" t="s">
        <v>171</v>
      </c>
      <c r="B85" s="14">
        <v>228</v>
      </c>
      <c r="C85" s="14">
        <f t="shared" si="6"/>
        <v>272</v>
      </c>
      <c r="D85" s="14">
        <v>272</v>
      </c>
      <c r="E85" s="10">
        <v>0</v>
      </c>
      <c r="F85" s="3">
        <f t="shared" si="7"/>
        <v>44</v>
      </c>
      <c r="G85" s="11">
        <f t="shared" si="8"/>
        <v>19.298245614035086</v>
      </c>
      <c r="H85" s="2"/>
      <c r="I85" s="2"/>
      <c r="J85" s="2"/>
      <c r="K85" s="2"/>
      <c r="L85" s="2"/>
      <c r="M85" s="2"/>
      <c r="N85" s="2"/>
    </row>
    <row r="86" spans="1:14" s="6" customFormat="1" ht="18" customHeight="1">
      <c r="A86" s="66" t="s">
        <v>172</v>
      </c>
      <c r="B86" s="14">
        <v>1054</v>
      </c>
      <c r="C86" s="14">
        <f t="shared" si="6"/>
        <v>1180</v>
      </c>
      <c r="D86" s="14">
        <v>580</v>
      </c>
      <c r="E86" s="10">
        <v>600</v>
      </c>
      <c r="F86" s="3">
        <f t="shared" si="7"/>
        <v>126</v>
      </c>
      <c r="G86" s="11">
        <f>IF(B86=0,0,F86/B86*100)</f>
        <v>11.954459203036052</v>
      </c>
      <c r="H86" s="2"/>
      <c r="I86" s="2"/>
      <c r="J86" s="2"/>
      <c r="K86" s="2"/>
      <c r="L86" s="2"/>
      <c r="M86" s="2"/>
      <c r="N86" s="2"/>
    </row>
    <row r="87" spans="1:14" s="6" customFormat="1" ht="18" customHeight="1">
      <c r="A87" s="66" t="s">
        <v>173</v>
      </c>
      <c r="B87" s="14">
        <v>1453</v>
      </c>
      <c r="C87" s="14">
        <f t="shared" si="6"/>
        <v>1265</v>
      </c>
      <c r="D87" s="14">
        <v>765</v>
      </c>
      <c r="E87" s="10">
        <v>500</v>
      </c>
      <c r="F87" s="3">
        <f t="shared" si="7"/>
        <v>-188</v>
      </c>
      <c r="G87" s="11">
        <f t="shared" si="8"/>
        <v>-12.938747419132829</v>
      </c>
      <c r="H87" s="2"/>
      <c r="I87" s="2"/>
      <c r="J87" s="2"/>
      <c r="K87" s="2"/>
      <c r="L87" s="2"/>
      <c r="M87" s="2"/>
      <c r="N87" s="2"/>
    </row>
    <row r="88" spans="1:14" s="6" customFormat="1" ht="18" customHeight="1">
      <c r="A88" s="66" t="s">
        <v>174</v>
      </c>
      <c r="B88" s="14">
        <v>11186</v>
      </c>
      <c r="C88" s="14">
        <f t="shared" si="6"/>
        <v>12979</v>
      </c>
      <c r="D88" s="14">
        <v>4679</v>
      </c>
      <c r="E88" s="10">
        <v>8300</v>
      </c>
      <c r="F88" s="3">
        <f t="shared" si="7"/>
        <v>1793</v>
      </c>
      <c r="G88" s="11">
        <f t="shared" si="8"/>
        <v>16.028964777400322</v>
      </c>
      <c r="H88" s="2"/>
      <c r="I88" s="2"/>
      <c r="J88" s="2"/>
      <c r="K88" s="2"/>
      <c r="L88" s="2"/>
      <c r="M88" s="2"/>
      <c r="N88" s="2"/>
    </row>
    <row r="89" spans="1:14" s="6" customFormat="1" ht="18" customHeight="1">
      <c r="A89" s="66" t="s">
        <v>273</v>
      </c>
      <c r="B89" s="14">
        <v>3942</v>
      </c>
      <c r="C89" s="14">
        <f t="shared" si="6"/>
        <v>4944</v>
      </c>
      <c r="D89" s="14">
        <v>4644</v>
      </c>
      <c r="E89" s="10">
        <v>300</v>
      </c>
      <c r="F89" s="3">
        <f t="shared" si="7"/>
        <v>1002</v>
      </c>
      <c r="G89" s="11">
        <f t="shared" si="8"/>
        <v>25.41856925418569</v>
      </c>
      <c r="H89" s="2"/>
      <c r="I89" s="2"/>
      <c r="J89" s="2"/>
      <c r="K89" s="2"/>
      <c r="L89" s="2"/>
      <c r="M89" s="2"/>
      <c r="N89" s="2"/>
    </row>
    <row r="90" spans="1:14" s="6" customFormat="1" ht="18" customHeight="1">
      <c r="A90" s="66" t="s">
        <v>175</v>
      </c>
      <c r="B90" s="14">
        <v>201</v>
      </c>
      <c r="C90" s="14">
        <f t="shared" si="6"/>
        <v>201</v>
      </c>
      <c r="D90" s="14">
        <v>176</v>
      </c>
      <c r="E90" s="10">
        <v>25</v>
      </c>
      <c r="F90" s="3">
        <f t="shared" si="7"/>
        <v>0</v>
      </c>
      <c r="G90" s="11">
        <f t="shared" si="8"/>
        <v>0</v>
      </c>
      <c r="H90" s="2"/>
      <c r="I90" s="2"/>
      <c r="J90" s="2"/>
      <c r="K90" s="2"/>
      <c r="L90" s="2"/>
      <c r="M90" s="2"/>
      <c r="N90" s="2"/>
    </row>
    <row r="91" spans="1:14" s="6" customFormat="1" ht="18" customHeight="1">
      <c r="A91" s="66" t="s">
        <v>176</v>
      </c>
      <c r="B91" s="14">
        <v>12</v>
      </c>
      <c r="C91" s="14">
        <f t="shared" si="6"/>
        <v>12</v>
      </c>
      <c r="D91" s="14">
        <v>12</v>
      </c>
      <c r="E91" s="10"/>
      <c r="F91" s="3">
        <f t="shared" si="7"/>
        <v>0</v>
      </c>
      <c r="G91" s="11">
        <f t="shared" si="8"/>
        <v>0</v>
      </c>
      <c r="H91" s="2"/>
      <c r="I91" s="2"/>
      <c r="J91" s="2"/>
      <c r="K91" s="2"/>
      <c r="L91" s="2"/>
      <c r="M91" s="2"/>
      <c r="N91" s="2"/>
    </row>
    <row r="92" spans="1:14" s="6" customFormat="1" ht="18" customHeight="1">
      <c r="A92" s="2" t="s">
        <v>235</v>
      </c>
      <c r="B92" s="10">
        <f>SUM(B93:B97)</f>
        <v>3226</v>
      </c>
      <c r="C92" s="10">
        <f>SUM(C93:C97)</f>
        <v>1888</v>
      </c>
      <c r="D92" s="10">
        <f>SUM(D93:D97)</f>
        <v>1788</v>
      </c>
      <c r="E92" s="10">
        <f>SUM(E93:E97)</f>
        <v>100</v>
      </c>
      <c r="F92" s="3">
        <f t="shared" si="7"/>
        <v>-1338</v>
      </c>
      <c r="G92" s="11">
        <f t="shared" si="8"/>
        <v>-41.47551146931184</v>
      </c>
      <c r="H92" s="2"/>
      <c r="I92" s="2"/>
      <c r="J92" s="2"/>
      <c r="K92" s="2"/>
      <c r="L92" s="2"/>
      <c r="M92" s="2"/>
      <c r="N92" s="2"/>
    </row>
    <row r="93" spans="1:14" s="6" customFormat="1" ht="18" customHeight="1">
      <c r="A93" s="66" t="s">
        <v>177</v>
      </c>
      <c r="B93" s="14">
        <v>191</v>
      </c>
      <c r="C93" s="14">
        <f t="shared" si="6"/>
        <v>162</v>
      </c>
      <c r="D93" s="14">
        <v>162</v>
      </c>
      <c r="E93" s="10">
        <v>0</v>
      </c>
      <c r="F93" s="3">
        <f t="shared" si="7"/>
        <v>-29</v>
      </c>
      <c r="G93" s="11">
        <f t="shared" si="8"/>
        <v>-15.18324607329843</v>
      </c>
      <c r="H93" s="2"/>
      <c r="I93" s="2"/>
      <c r="J93" s="2"/>
      <c r="K93" s="2"/>
      <c r="L93" s="2"/>
      <c r="M93" s="2"/>
      <c r="N93" s="2"/>
    </row>
    <row r="94" spans="1:14" s="6" customFormat="1" ht="18" customHeight="1">
      <c r="A94" s="66" t="s">
        <v>178</v>
      </c>
      <c r="B94" s="14">
        <v>1385</v>
      </c>
      <c r="C94" s="14">
        <f aca="true" t="shared" si="9" ref="C94:C142">SUM(D94:E94)</f>
        <v>1453</v>
      </c>
      <c r="D94" s="14">
        <v>1353</v>
      </c>
      <c r="E94" s="10">
        <v>100</v>
      </c>
      <c r="F94" s="3">
        <f t="shared" si="7"/>
        <v>68</v>
      </c>
      <c r="G94" s="11">
        <f t="shared" si="8"/>
        <v>4.909747292418772</v>
      </c>
      <c r="H94" s="2"/>
      <c r="I94" s="2"/>
      <c r="J94" s="2"/>
      <c r="K94" s="2"/>
      <c r="L94" s="2"/>
      <c r="M94" s="2"/>
      <c r="N94" s="2"/>
    </row>
    <row r="95" spans="1:14" s="6" customFormat="1" ht="18" customHeight="1">
      <c r="A95" s="66" t="s">
        <v>179</v>
      </c>
      <c r="B95" s="14">
        <v>1400</v>
      </c>
      <c r="C95" s="14">
        <f t="shared" si="9"/>
        <v>0</v>
      </c>
      <c r="D95" s="14"/>
      <c r="E95" s="10"/>
      <c r="F95" s="3">
        <f t="shared" si="7"/>
        <v>-1400</v>
      </c>
      <c r="G95" s="11"/>
      <c r="H95" s="2"/>
      <c r="I95" s="2"/>
      <c r="J95" s="2"/>
      <c r="K95" s="2"/>
      <c r="L95" s="2"/>
      <c r="M95" s="2"/>
      <c r="N95" s="2"/>
    </row>
    <row r="96" spans="1:14" s="6" customFormat="1" ht="18" customHeight="1">
      <c r="A96" s="66" t="s">
        <v>180</v>
      </c>
      <c r="B96" s="14">
        <v>105</v>
      </c>
      <c r="C96" s="14">
        <f>SUM(D96:E96)</f>
        <v>121</v>
      </c>
      <c r="D96" s="14">
        <v>121</v>
      </c>
      <c r="E96" s="10">
        <v>0</v>
      </c>
      <c r="F96" s="3">
        <f t="shared" si="7"/>
        <v>16</v>
      </c>
      <c r="G96" s="11"/>
      <c r="H96" s="2"/>
      <c r="I96" s="2"/>
      <c r="J96" s="2"/>
      <c r="K96" s="2"/>
      <c r="L96" s="2"/>
      <c r="M96" s="2"/>
      <c r="N96" s="2"/>
    </row>
    <row r="97" spans="1:14" s="6" customFormat="1" ht="18" customHeight="1">
      <c r="A97" s="66" t="s">
        <v>181</v>
      </c>
      <c r="B97" s="14">
        <v>145</v>
      </c>
      <c r="C97" s="14">
        <f t="shared" si="9"/>
        <v>152</v>
      </c>
      <c r="D97" s="14">
        <v>152</v>
      </c>
      <c r="E97" s="10"/>
      <c r="F97" s="3">
        <f t="shared" si="7"/>
        <v>7</v>
      </c>
      <c r="G97" s="11">
        <f t="shared" si="8"/>
        <v>4.827586206896552</v>
      </c>
      <c r="H97" s="2"/>
      <c r="I97" s="2"/>
      <c r="J97" s="2"/>
      <c r="K97" s="2"/>
      <c r="L97" s="2"/>
      <c r="M97" s="2"/>
      <c r="N97" s="2"/>
    </row>
    <row r="98" spans="1:14" s="6" customFormat="1" ht="18" customHeight="1">
      <c r="A98" s="2" t="s">
        <v>236</v>
      </c>
      <c r="B98" s="10">
        <f>SUM(B99:B109)</f>
        <v>12821</v>
      </c>
      <c r="C98" s="10">
        <f>SUM(C99:C109)</f>
        <v>23719</v>
      </c>
      <c r="D98" s="10">
        <f>SUM(D99:D109)</f>
        <v>23619</v>
      </c>
      <c r="E98" s="10">
        <f>SUM(E99:E109)</f>
        <v>100</v>
      </c>
      <c r="F98" s="3">
        <f t="shared" si="7"/>
        <v>10898</v>
      </c>
      <c r="G98" s="11">
        <f t="shared" si="8"/>
        <v>85.00116995554168</v>
      </c>
      <c r="H98" s="2"/>
      <c r="I98" s="2"/>
      <c r="J98" s="2"/>
      <c r="K98" s="2"/>
      <c r="L98" s="2"/>
      <c r="M98" s="2"/>
      <c r="N98" s="2"/>
    </row>
    <row r="99" spans="1:14" s="6" customFormat="1" ht="18" customHeight="1">
      <c r="A99" s="66" t="s">
        <v>182</v>
      </c>
      <c r="B99" s="14">
        <v>967</v>
      </c>
      <c r="C99" s="14">
        <f t="shared" si="9"/>
        <v>774</v>
      </c>
      <c r="D99" s="14">
        <v>774</v>
      </c>
      <c r="E99" s="10">
        <v>0</v>
      </c>
      <c r="F99" s="3">
        <f t="shared" si="7"/>
        <v>-193</v>
      </c>
      <c r="G99" s="11">
        <f t="shared" si="8"/>
        <v>-19.958634953464323</v>
      </c>
      <c r="H99" s="2"/>
      <c r="I99" s="2"/>
      <c r="J99" s="2"/>
      <c r="K99" s="2"/>
      <c r="L99" s="2"/>
      <c r="M99" s="2"/>
      <c r="N99" s="2"/>
    </row>
    <row r="100" spans="1:14" s="6" customFormat="1" ht="18" customHeight="1">
      <c r="A100" s="66" t="s">
        <v>183</v>
      </c>
      <c r="B100" s="14">
        <v>42</v>
      </c>
      <c r="C100" s="14">
        <f t="shared" si="9"/>
        <v>101</v>
      </c>
      <c r="D100" s="14">
        <v>101</v>
      </c>
      <c r="E100" s="10"/>
      <c r="F100" s="3">
        <f t="shared" si="7"/>
        <v>59</v>
      </c>
      <c r="G100" s="11">
        <f t="shared" si="8"/>
        <v>140.47619047619045</v>
      </c>
      <c r="H100" s="2"/>
      <c r="I100" s="2"/>
      <c r="J100" s="2"/>
      <c r="K100" s="2"/>
      <c r="L100" s="2"/>
      <c r="M100" s="2"/>
      <c r="N100" s="2"/>
    </row>
    <row r="101" spans="1:14" s="6" customFormat="1" ht="18" customHeight="1">
      <c r="A101" s="66" t="s">
        <v>184</v>
      </c>
      <c r="B101" s="14">
        <v>729</v>
      </c>
      <c r="C101" s="14">
        <f t="shared" si="9"/>
        <v>400</v>
      </c>
      <c r="D101" s="14">
        <v>300</v>
      </c>
      <c r="E101" s="10">
        <v>100</v>
      </c>
      <c r="F101" s="3">
        <f t="shared" si="7"/>
        <v>-329</v>
      </c>
      <c r="G101" s="11">
        <f t="shared" si="8"/>
        <v>-45.13031550068587</v>
      </c>
      <c r="H101" s="2"/>
      <c r="I101" s="2"/>
      <c r="J101" s="2"/>
      <c r="K101" s="2"/>
      <c r="L101" s="2"/>
      <c r="M101" s="2"/>
      <c r="N101" s="2"/>
    </row>
    <row r="102" spans="1:14" s="6" customFormat="1" ht="18" customHeight="1">
      <c r="A102" s="66" t="s">
        <v>185</v>
      </c>
      <c r="B102" s="14">
        <v>583</v>
      </c>
      <c r="C102" s="14">
        <f t="shared" si="9"/>
        <v>744</v>
      </c>
      <c r="D102" s="14">
        <v>744</v>
      </c>
      <c r="E102" s="10"/>
      <c r="F102" s="3">
        <f t="shared" si="7"/>
        <v>161</v>
      </c>
      <c r="G102" s="11">
        <f t="shared" si="8"/>
        <v>27.615780445969122</v>
      </c>
      <c r="H102" s="2"/>
      <c r="I102" s="2"/>
      <c r="J102" s="2"/>
      <c r="K102" s="2"/>
      <c r="L102" s="2"/>
      <c r="M102" s="2"/>
      <c r="N102" s="2"/>
    </row>
    <row r="103" spans="1:14" s="6" customFormat="1" ht="18" customHeight="1">
      <c r="A103" s="66" t="s">
        <v>186</v>
      </c>
      <c r="B103" s="14">
        <v>0</v>
      </c>
      <c r="C103" s="14">
        <f t="shared" si="9"/>
        <v>0</v>
      </c>
      <c r="D103" s="14"/>
      <c r="E103" s="10"/>
      <c r="F103" s="3">
        <f t="shared" si="7"/>
        <v>0</v>
      </c>
      <c r="G103" s="11">
        <f t="shared" si="8"/>
        <v>0</v>
      </c>
      <c r="H103" s="2"/>
      <c r="I103" s="2"/>
      <c r="J103" s="2"/>
      <c r="K103" s="2"/>
      <c r="L103" s="2"/>
      <c r="M103" s="2"/>
      <c r="N103" s="2"/>
    </row>
    <row r="104" spans="1:14" s="6" customFormat="1" ht="18" customHeight="1">
      <c r="A104" s="66" t="s">
        <v>187</v>
      </c>
      <c r="B104" s="14">
        <v>10000</v>
      </c>
      <c r="C104" s="14">
        <f t="shared" si="9"/>
        <v>20000</v>
      </c>
      <c r="D104" s="14">
        <v>20000</v>
      </c>
      <c r="E104" s="10"/>
      <c r="F104" s="3">
        <f t="shared" si="7"/>
        <v>10000</v>
      </c>
      <c r="G104" s="11">
        <f t="shared" si="8"/>
        <v>100</v>
      </c>
      <c r="H104" s="2"/>
      <c r="I104" s="2"/>
      <c r="J104" s="2"/>
      <c r="K104" s="2"/>
      <c r="L104" s="2"/>
      <c r="M104" s="2"/>
      <c r="N104" s="2"/>
    </row>
    <row r="105" spans="1:14" s="6" customFormat="1" ht="18" customHeight="1">
      <c r="A105" s="66" t="s">
        <v>188</v>
      </c>
      <c r="B105" s="14">
        <v>200</v>
      </c>
      <c r="C105" s="14">
        <f t="shared" si="9"/>
        <v>300</v>
      </c>
      <c r="D105" s="14">
        <v>300</v>
      </c>
      <c r="E105" s="10"/>
      <c r="F105" s="3">
        <f t="shared" si="7"/>
        <v>100</v>
      </c>
      <c r="G105" s="11">
        <f t="shared" si="8"/>
        <v>50</v>
      </c>
      <c r="H105" s="2"/>
      <c r="I105" s="2"/>
      <c r="J105" s="2"/>
      <c r="K105" s="2"/>
      <c r="L105" s="2"/>
      <c r="M105" s="2"/>
      <c r="N105" s="2"/>
    </row>
    <row r="106" spans="1:14" s="6" customFormat="1" ht="18" customHeight="1">
      <c r="A106" s="66" t="s">
        <v>189</v>
      </c>
      <c r="B106" s="14">
        <v>0</v>
      </c>
      <c r="C106" s="14">
        <f t="shared" si="9"/>
        <v>600</v>
      </c>
      <c r="D106" s="14">
        <v>600</v>
      </c>
      <c r="E106" s="10"/>
      <c r="F106" s="3">
        <f t="shared" si="7"/>
        <v>600</v>
      </c>
      <c r="G106" s="11">
        <f t="shared" si="8"/>
        <v>0</v>
      </c>
      <c r="H106" s="2"/>
      <c r="I106" s="2"/>
      <c r="J106" s="2"/>
      <c r="K106" s="2"/>
      <c r="L106" s="2"/>
      <c r="M106" s="2"/>
      <c r="N106" s="2"/>
    </row>
    <row r="107" spans="1:14" s="6" customFormat="1" ht="18" customHeight="1">
      <c r="A107" s="66" t="s">
        <v>190</v>
      </c>
      <c r="B107" s="14">
        <v>0</v>
      </c>
      <c r="C107" s="14">
        <f t="shared" si="9"/>
        <v>300</v>
      </c>
      <c r="D107" s="14">
        <v>300</v>
      </c>
      <c r="E107" s="10"/>
      <c r="F107" s="3">
        <f t="shared" si="7"/>
        <v>300</v>
      </c>
      <c r="G107" s="11">
        <f t="shared" si="8"/>
        <v>0</v>
      </c>
      <c r="H107" s="2"/>
      <c r="I107" s="2"/>
      <c r="J107" s="2"/>
      <c r="K107" s="2"/>
      <c r="L107" s="2"/>
      <c r="M107" s="2"/>
      <c r="N107" s="2"/>
    </row>
    <row r="108" spans="1:14" s="6" customFormat="1" ht="18" customHeight="1">
      <c r="A108" s="66" t="s">
        <v>191</v>
      </c>
      <c r="B108" s="14">
        <v>300</v>
      </c>
      <c r="C108" s="14">
        <f t="shared" si="9"/>
        <v>500</v>
      </c>
      <c r="D108" s="14">
        <v>500</v>
      </c>
      <c r="E108" s="10"/>
      <c r="F108" s="3">
        <f t="shared" si="7"/>
        <v>200</v>
      </c>
      <c r="G108" s="11">
        <f t="shared" si="8"/>
        <v>66.66666666666666</v>
      </c>
      <c r="H108" s="2"/>
      <c r="I108" s="2"/>
      <c r="J108" s="2"/>
      <c r="K108" s="2"/>
      <c r="L108" s="2"/>
      <c r="M108" s="2"/>
      <c r="N108" s="2"/>
    </row>
    <row r="109" spans="1:14" s="6" customFormat="1" ht="18" customHeight="1">
      <c r="A109" s="66" t="s">
        <v>192</v>
      </c>
      <c r="B109" s="14">
        <v>0</v>
      </c>
      <c r="C109" s="14">
        <f t="shared" si="9"/>
        <v>0</v>
      </c>
      <c r="D109" s="14"/>
      <c r="E109" s="10"/>
      <c r="F109" s="3">
        <f t="shared" si="7"/>
        <v>0</v>
      </c>
      <c r="G109" s="11">
        <f t="shared" si="8"/>
        <v>0</v>
      </c>
      <c r="H109" s="2"/>
      <c r="I109" s="2"/>
      <c r="J109" s="2"/>
      <c r="K109" s="2"/>
      <c r="L109" s="2"/>
      <c r="M109" s="2"/>
      <c r="N109" s="2"/>
    </row>
    <row r="110" spans="1:14" s="6" customFormat="1" ht="18" customHeight="1">
      <c r="A110" s="2" t="s">
        <v>237</v>
      </c>
      <c r="B110" s="10">
        <f>SUM(B111:B113,B115:B118)</f>
        <v>21046</v>
      </c>
      <c r="C110" s="10">
        <f>SUM(C111:C113,C115:C118)</f>
        <v>20956</v>
      </c>
      <c r="D110" s="10">
        <f>SUM(D111:D113,D115:D118)</f>
        <v>7856</v>
      </c>
      <c r="E110" s="10">
        <f>SUM(E111:E113,E115:E118)</f>
        <v>13100</v>
      </c>
      <c r="F110" s="3">
        <f t="shared" si="7"/>
        <v>-90</v>
      </c>
      <c r="G110" s="11">
        <f t="shared" si="8"/>
        <v>-0.42763470493205363</v>
      </c>
      <c r="H110" s="2"/>
      <c r="I110" s="2"/>
      <c r="J110" s="2"/>
      <c r="K110" s="2"/>
      <c r="L110" s="2"/>
      <c r="M110" s="2"/>
      <c r="N110" s="2"/>
    </row>
    <row r="111" spans="1:14" s="6" customFormat="1" ht="18" customHeight="1">
      <c r="A111" s="66" t="s">
        <v>193</v>
      </c>
      <c r="B111" s="14">
        <v>2508</v>
      </c>
      <c r="C111" s="14">
        <f t="shared" si="9"/>
        <v>3943</v>
      </c>
      <c r="D111" s="14">
        <v>2443</v>
      </c>
      <c r="E111" s="10">
        <v>1500</v>
      </c>
      <c r="F111" s="3">
        <f t="shared" si="7"/>
        <v>1435</v>
      </c>
      <c r="G111" s="11">
        <f t="shared" si="8"/>
        <v>57.216905901116434</v>
      </c>
      <c r="H111" s="2"/>
      <c r="I111" s="2"/>
      <c r="J111" s="2"/>
      <c r="K111" s="2"/>
      <c r="L111" s="2"/>
      <c r="M111" s="2"/>
      <c r="N111" s="2"/>
    </row>
    <row r="112" spans="1:14" s="6" customFormat="1" ht="18" customHeight="1">
      <c r="A112" s="66" t="s">
        <v>194</v>
      </c>
      <c r="B112" s="14">
        <v>3679</v>
      </c>
      <c r="C112" s="14">
        <f t="shared" si="9"/>
        <v>4694</v>
      </c>
      <c r="D112" s="14">
        <v>1194</v>
      </c>
      <c r="E112" s="10">
        <v>3500</v>
      </c>
      <c r="F112" s="3">
        <f t="shared" si="7"/>
        <v>1015</v>
      </c>
      <c r="G112" s="11">
        <f t="shared" si="8"/>
        <v>27.589018755096497</v>
      </c>
      <c r="H112" s="2"/>
      <c r="I112" s="2"/>
      <c r="J112" s="2"/>
      <c r="K112" s="2"/>
      <c r="L112" s="2"/>
      <c r="M112" s="2"/>
      <c r="N112" s="2"/>
    </row>
    <row r="113" spans="1:14" s="6" customFormat="1" ht="18" customHeight="1">
      <c r="A113" s="66" t="s">
        <v>195</v>
      </c>
      <c r="B113" s="14">
        <v>10420</v>
      </c>
      <c r="C113" s="14">
        <f t="shared" si="9"/>
        <v>7091</v>
      </c>
      <c r="D113" s="14">
        <v>991</v>
      </c>
      <c r="E113" s="10">
        <v>6100</v>
      </c>
      <c r="F113" s="3">
        <f t="shared" si="7"/>
        <v>-3329</v>
      </c>
      <c r="G113" s="11">
        <f t="shared" si="8"/>
        <v>-31.948176583493282</v>
      </c>
      <c r="H113" s="2"/>
      <c r="I113" s="2"/>
      <c r="J113" s="2"/>
      <c r="K113" s="2"/>
      <c r="L113" s="2"/>
      <c r="M113" s="2"/>
      <c r="N113" s="2"/>
    </row>
    <row r="114" spans="1:14" s="6" customFormat="1" ht="18" customHeight="1">
      <c r="A114" s="66" t="s">
        <v>196</v>
      </c>
      <c r="B114" s="14">
        <v>0</v>
      </c>
      <c r="C114" s="14">
        <f t="shared" si="9"/>
        <v>0</v>
      </c>
      <c r="D114" s="14"/>
      <c r="E114" s="10"/>
      <c r="F114" s="3">
        <f t="shared" si="7"/>
        <v>0</v>
      </c>
      <c r="G114" s="11">
        <f t="shared" si="8"/>
        <v>0</v>
      </c>
      <c r="H114" s="2"/>
      <c r="I114" s="2"/>
      <c r="J114" s="2"/>
      <c r="K114" s="2"/>
      <c r="L114" s="2"/>
      <c r="M114" s="2"/>
      <c r="N114" s="2"/>
    </row>
    <row r="115" spans="1:14" s="6" customFormat="1" ht="18" customHeight="1">
      <c r="A115" s="66" t="s">
        <v>197</v>
      </c>
      <c r="B115" s="14">
        <v>385</v>
      </c>
      <c r="C115" s="14">
        <f t="shared" si="9"/>
        <v>618</v>
      </c>
      <c r="D115" s="14">
        <v>418</v>
      </c>
      <c r="E115" s="10">
        <v>200</v>
      </c>
      <c r="F115" s="3">
        <f t="shared" si="7"/>
        <v>233</v>
      </c>
      <c r="G115" s="11">
        <f t="shared" si="8"/>
        <v>60.51948051948052</v>
      </c>
      <c r="H115" s="2"/>
      <c r="I115" s="2"/>
      <c r="J115" s="2"/>
      <c r="K115" s="2"/>
      <c r="L115" s="2"/>
      <c r="M115" s="2"/>
      <c r="N115" s="2"/>
    </row>
    <row r="116" spans="1:14" s="6" customFormat="1" ht="18" customHeight="1">
      <c r="A116" s="66" t="s">
        <v>198</v>
      </c>
      <c r="B116" s="14">
        <v>1869</v>
      </c>
      <c r="C116" s="14">
        <f t="shared" si="9"/>
        <v>1901</v>
      </c>
      <c r="D116" s="14">
        <v>101</v>
      </c>
      <c r="E116" s="10">
        <v>1800</v>
      </c>
      <c r="F116" s="3">
        <f t="shared" si="7"/>
        <v>32</v>
      </c>
      <c r="G116" s="11">
        <f t="shared" si="8"/>
        <v>1.7121455323702512</v>
      </c>
      <c r="H116" s="2"/>
      <c r="I116" s="2"/>
      <c r="J116" s="2"/>
      <c r="K116" s="2"/>
      <c r="L116" s="2"/>
      <c r="M116" s="2"/>
      <c r="N116" s="2"/>
    </row>
    <row r="117" spans="1:14" s="6" customFormat="1" ht="18" customHeight="1">
      <c r="A117" s="66" t="s">
        <v>199</v>
      </c>
      <c r="B117" s="14">
        <v>1750</v>
      </c>
      <c r="C117" s="14">
        <f t="shared" si="9"/>
        <v>2331</v>
      </c>
      <c r="D117" s="14">
        <v>2331</v>
      </c>
      <c r="E117" s="10">
        <v>0</v>
      </c>
      <c r="F117" s="3">
        <f t="shared" si="7"/>
        <v>581</v>
      </c>
      <c r="G117" s="11">
        <f>IF(B117=0,0,F117/B117*100)</f>
        <v>33.2</v>
      </c>
      <c r="H117" s="2"/>
      <c r="I117" s="2"/>
      <c r="J117" s="2"/>
      <c r="K117" s="2"/>
      <c r="L117" s="2"/>
      <c r="M117" s="2"/>
      <c r="N117" s="2"/>
    </row>
    <row r="118" spans="1:14" s="6" customFormat="1" ht="18" customHeight="1">
      <c r="A118" s="66" t="s">
        <v>200</v>
      </c>
      <c r="B118" s="14">
        <v>435</v>
      </c>
      <c r="C118" s="14">
        <f t="shared" si="9"/>
        <v>378</v>
      </c>
      <c r="D118" s="14">
        <v>378</v>
      </c>
      <c r="E118" s="10"/>
      <c r="F118" s="3">
        <f t="shared" si="7"/>
        <v>-57</v>
      </c>
      <c r="G118" s="11">
        <f>IF(B118=0,0,F118/B118*100)</f>
        <v>-13.10344827586207</v>
      </c>
      <c r="H118" s="2"/>
      <c r="I118" s="2"/>
      <c r="J118" s="2"/>
      <c r="K118" s="2"/>
      <c r="L118" s="2"/>
      <c r="M118" s="2"/>
      <c r="N118" s="2"/>
    </row>
    <row r="119" spans="1:14" s="6" customFormat="1" ht="18" customHeight="1">
      <c r="A119" s="2" t="s">
        <v>238</v>
      </c>
      <c r="B119" s="10">
        <f>SUM(B120:B121)</f>
        <v>683</v>
      </c>
      <c r="C119" s="10">
        <f>SUM(C120:C121)</f>
        <v>685</v>
      </c>
      <c r="D119" s="10">
        <f>SUM(D120:D121)</f>
        <v>385</v>
      </c>
      <c r="E119" s="10">
        <f>SUM(E120:E121)</f>
        <v>300</v>
      </c>
      <c r="F119" s="3">
        <f t="shared" si="7"/>
        <v>2</v>
      </c>
      <c r="G119" s="11">
        <f t="shared" si="8"/>
        <v>0.29282576866764276</v>
      </c>
      <c r="H119" s="2"/>
      <c r="I119" s="2"/>
      <c r="J119" s="2"/>
      <c r="K119" s="2"/>
      <c r="L119" s="2"/>
      <c r="M119" s="2"/>
      <c r="N119" s="2"/>
    </row>
    <row r="120" spans="1:14" s="6" customFormat="1" ht="18" customHeight="1">
      <c r="A120" s="66" t="s">
        <v>201</v>
      </c>
      <c r="B120" s="19">
        <v>663</v>
      </c>
      <c r="C120" s="14">
        <f t="shared" si="9"/>
        <v>660</v>
      </c>
      <c r="D120" s="19">
        <v>360</v>
      </c>
      <c r="E120" s="10">
        <v>300</v>
      </c>
      <c r="F120" s="3">
        <f t="shared" si="7"/>
        <v>-3</v>
      </c>
      <c r="G120" s="11">
        <f t="shared" si="8"/>
        <v>-0.4524886877828055</v>
      </c>
      <c r="H120" s="2"/>
      <c r="I120" s="2"/>
      <c r="J120" s="2"/>
      <c r="K120" s="2"/>
      <c r="L120" s="2"/>
      <c r="M120" s="2"/>
      <c r="N120" s="2"/>
    </row>
    <row r="121" spans="1:14" s="6" customFormat="1" ht="18" customHeight="1">
      <c r="A121" s="66" t="s">
        <v>202</v>
      </c>
      <c r="B121" s="19">
        <v>20</v>
      </c>
      <c r="C121" s="14">
        <f t="shared" si="9"/>
        <v>25</v>
      </c>
      <c r="D121" s="19">
        <v>25</v>
      </c>
      <c r="E121" s="10">
        <v>0</v>
      </c>
      <c r="F121" s="3">
        <f t="shared" si="7"/>
        <v>5</v>
      </c>
      <c r="G121" s="11">
        <f t="shared" si="8"/>
        <v>25</v>
      </c>
      <c r="H121" s="2"/>
      <c r="I121" s="2"/>
      <c r="J121" s="2"/>
      <c r="K121" s="2"/>
      <c r="L121" s="2"/>
      <c r="M121" s="2"/>
      <c r="N121" s="2"/>
    </row>
    <row r="122" spans="1:14" s="6" customFormat="1" ht="18" customHeight="1">
      <c r="A122" s="20" t="s">
        <v>239</v>
      </c>
      <c r="B122" s="10">
        <f>SUM(B123:B126)</f>
        <v>306</v>
      </c>
      <c r="C122" s="10">
        <f>SUM(C123:C126)</f>
        <v>286.6</v>
      </c>
      <c r="D122" s="10">
        <f>SUM(D123:D126)</f>
        <v>286.6</v>
      </c>
      <c r="E122" s="10">
        <f>SUM(E123:E126)</f>
        <v>0</v>
      </c>
      <c r="F122" s="3">
        <f t="shared" si="7"/>
        <v>-19.399999999999977</v>
      </c>
      <c r="G122" s="11">
        <f t="shared" si="8"/>
        <v>-6.339869281045744</v>
      </c>
      <c r="H122" s="2"/>
      <c r="I122" s="2"/>
      <c r="J122" s="2"/>
      <c r="K122" s="2"/>
      <c r="L122" s="2"/>
      <c r="M122" s="2"/>
      <c r="N122" s="2"/>
    </row>
    <row r="123" spans="1:14" s="6" customFormat="1" ht="18" customHeight="1">
      <c r="A123" s="66" t="s">
        <v>203</v>
      </c>
      <c r="B123" s="14">
        <v>122</v>
      </c>
      <c r="C123" s="14">
        <f t="shared" si="9"/>
        <v>136</v>
      </c>
      <c r="D123" s="14">
        <v>136</v>
      </c>
      <c r="E123" s="10">
        <v>0</v>
      </c>
      <c r="F123" s="3">
        <f t="shared" si="7"/>
        <v>14</v>
      </c>
      <c r="G123" s="11">
        <f t="shared" si="8"/>
        <v>11.475409836065573</v>
      </c>
      <c r="H123" s="2"/>
      <c r="I123" s="2"/>
      <c r="J123" s="2"/>
      <c r="K123" s="2"/>
      <c r="L123" s="2"/>
      <c r="M123" s="2"/>
      <c r="N123" s="2"/>
    </row>
    <row r="124" spans="1:14" s="6" customFormat="1" ht="18" customHeight="1">
      <c r="A124" s="66" t="s">
        <v>204</v>
      </c>
      <c r="B124" s="17">
        <v>39</v>
      </c>
      <c r="C124" s="14">
        <f t="shared" si="9"/>
        <v>51.6</v>
      </c>
      <c r="D124" s="17">
        <v>51.6</v>
      </c>
      <c r="E124" s="10"/>
      <c r="F124" s="3">
        <f t="shared" si="7"/>
        <v>12.600000000000001</v>
      </c>
      <c r="G124" s="11">
        <f t="shared" si="8"/>
        <v>32.30769230769231</v>
      </c>
      <c r="H124" s="2"/>
      <c r="I124" s="2"/>
      <c r="J124" s="2"/>
      <c r="K124" s="2"/>
      <c r="L124" s="2"/>
      <c r="M124" s="2"/>
      <c r="N124" s="2"/>
    </row>
    <row r="125" spans="1:14" s="6" customFormat="1" ht="18" customHeight="1">
      <c r="A125" s="66" t="s">
        <v>205</v>
      </c>
      <c r="B125" s="14">
        <v>25</v>
      </c>
      <c r="C125" s="14">
        <f t="shared" si="9"/>
        <v>21</v>
      </c>
      <c r="D125" s="14">
        <v>21</v>
      </c>
      <c r="E125" s="10"/>
      <c r="F125" s="3">
        <f t="shared" si="7"/>
        <v>-4</v>
      </c>
      <c r="G125" s="11">
        <f>IF(B125=0,0,F125/B125*100)</f>
        <v>-16</v>
      </c>
      <c r="H125" s="2"/>
      <c r="I125" s="2"/>
      <c r="J125" s="2"/>
      <c r="K125" s="2"/>
      <c r="L125" s="2"/>
      <c r="M125" s="2"/>
      <c r="N125" s="2"/>
    </row>
    <row r="126" spans="1:14" s="6" customFormat="1" ht="18" customHeight="1">
      <c r="A126" s="66" t="s">
        <v>206</v>
      </c>
      <c r="B126" s="14">
        <v>120</v>
      </c>
      <c r="C126" s="14">
        <f t="shared" si="9"/>
        <v>78</v>
      </c>
      <c r="D126" s="14">
        <v>78</v>
      </c>
      <c r="E126" s="10"/>
      <c r="F126" s="3">
        <f t="shared" si="7"/>
        <v>-42</v>
      </c>
      <c r="G126" s="11">
        <f>IF(B126=0,0,F126/B126*100)</f>
        <v>-35</v>
      </c>
      <c r="H126" s="2"/>
      <c r="I126" s="2"/>
      <c r="J126" s="2"/>
      <c r="K126" s="2"/>
      <c r="L126" s="2"/>
      <c r="M126" s="2"/>
      <c r="N126" s="2"/>
    </row>
    <row r="127" spans="1:14" s="6" customFormat="1" ht="18" customHeight="1">
      <c r="A127" s="20" t="s">
        <v>240</v>
      </c>
      <c r="B127" s="13">
        <f>SUM(B128:B129)</f>
        <v>138</v>
      </c>
      <c r="C127" s="13">
        <f>SUM(C128:C129)</f>
        <v>173</v>
      </c>
      <c r="D127" s="13">
        <f>SUM(D128:D129)</f>
        <v>153</v>
      </c>
      <c r="E127" s="10">
        <f>SUM(E128:E129)</f>
        <v>20</v>
      </c>
      <c r="F127" s="3">
        <f t="shared" si="7"/>
        <v>35</v>
      </c>
      <c r="G127" s="11">
        <f t="shared" si="8"/>
        <v>25.36231884057971</v>
      </c>
      <c r="H127" s="2"/>
      <c r="I127" s="2"/>
      <c r="J127" s="2"/>
      <c r="K127" s="2"/>
      <c r="L127" s="2"/>
      <c r="M127" s="2"/>
      <c r="N127" s="2"/>
    </row>
    <row r="128" spans="1:14" s="6" customFormat="1" ht="18" customHeight="1">
      <c r="A128" s="66" t="s">
        <v>207</v>
      </c>
      <c r="B128" s="17">
        <v>78</v>
      </c>
      <c r="C128" s="14">
        <f t="shared" si="9"/>
        <v>98</v>
      </c>
      <c r="D128" s="17">
        <v>78</v>
      </c>
      <c r="E128" s="10">
        <v>20</v>
      </c>
      <c r="F128" s="3">
        <f t="shared" si="7"/>
        <v>20</v>
      </c>
      <c r="G128" s="11">
        <f t="shared" si="8"/>
        <v>25.64102564102564</v>
      </c>
      <c r="H128" s="2"/>
      <c r="I128" s="2"/>
      <c r="J128" s="2"/>
      <c r="K128" s="2"/>
      <c r="L128" s="2"/>
      <c r="M128" s="2"/>
      <c r="N128" s="2"/>
    </row>
    <row r="129" spans="1:14" s="6" customFormat="1" ht="18" customHeight="1">
      <c r="A129" s="66" t="s">
        <v>208</v>
      </c>
      <c r="B129" s="17">
        <v>60</v>
      </c>
      <c r="C129" s="14">
        <f t="shared" si="9"/>
        <v>75</v>
      </c>
      <c r="D129" s="17">
        <v>75</v>
      </c>
      <c r="E129" s="10">
        <v>0</v>
      </c>
      <c r="F129" s="3">
        <f t="shared" si="7"/>
        <v>15</v>
      </c>
      <c r="G129" s="11">
        <f t="shared" si="8"/>
        <v>25</v>
      </c>
      <c r="H129" s="2"/>
      <c r="I129" s="2"/>
      <c r="J129" s="2"/>
      <c r="K129" s="2"/>
      <c r="L129" s="2"/>
      <c r="M129" s="2"/>
      <c r="N129" s="2"/>
    </row>
    <row r="130" spans="1:14" s="6" customFormat="1" ht="18" customHeight="1">
      <c r="A130" s="20" t="s">
        <v>241</v>
      </c>
      <c r="B130" s="13">
        <f>SUM(B131:B132)</f>
        <v>626</v>
      </c>
      <c r="C130" s="13">
        <f>SUM(C131:C132)</f>
        <v>709</v>
      </c>
      <c r="D130" s="13">
        <f>SUM(D131:D132)</f>
        <v>679</v>
      </c>
      <c r="E130" s="10">
        <f>SUM(E131:E132)</f>
        <v>30</v>
      </c>
      <c r="F130" s="3">
        <f t="shared" si="7"/>
        <v>83</v>
      </c>
      <c r="G130" s="11">
        <f t="shared" si="8"/>
        <v>13.258785942492013</v>
      </c>
      <c r="H130" s="2"/>
      <c r="I130" s="2"/>
      <c r="J130" s="2"/>
      <c r="K130" s="2"/>
      <c r="L130" s="2"/>
      <c r="M130" s="2"/>
      <c r="N130" s="2"/>
    </row>
    <row r="131" spans="1:14" s="6" customFormat="1" ht="18" customHeight="1">
      <c r="A131" s="66" t="s">
        <v>209</v>
      </c>
      <c r="B131" s="17">
        <v>556</v>
      </c>
      <c r="C131" s="14">
        <f t="shared" si="9"/>
        <v>602</v>
      </c>
      <c r="D131" s="17">
        <v>572</v>
      </c>
      <c r="E131" s="10">
        <v>30</v>
      </c>
      <c r="F131" s="3">
        <f t="shared" si="7"/>
        <v>46</v>
      </c>
      <c r="G131" s="11">
        <f t="shared" si="8"/>
        <v>8.273381294964029</v>
      </c>
      <c r="H131" s="2"/>
      <c r="I131" s="2"/>
      <c r="J131" s="2"/>
      <c r="K131" s="2"/>
      <c r="L131" s="2"/>
      <c r="M131" s="2"/>
      <c r="N131" s="2"/>
    </row>
    <row r="132" spans="1:14" s="6" customFormat="1" ht="18" customHeight="1">
      <c r="A132" s="66" t="s">
        <v>210</v>
      </c>
      <c r="B132" s="17">
        <v>70</v>
      </c>
      <c r="C132" s="14">
        <f t="shared" si="9"/>
        <v>107</v>
      </c>
      <c r="D132" s="17">
        <v>107</v>
      </c>
      <c r="E132" s="10">
        <v>0</v>
      </c>
      <c r="F132" s="3">
        <f aca="true" t="shared" si="10" ref="F132:F152">C132-B132</f>
        <v>37</v>
      </c>
      <c r="G132" s="11">
        <f aca="true" t="shared" si="11" ref="G132:G149">IF(B132=0,0,F132/B132*100)</f>
        <v>52.85714285714286</v>
      </c>
      <c r="H132" s="2"/>
      <c r="I132" s="2"/>
      <c r="J132" s="2"/>
      <c r="K132" s="2"/>
      <c r="L132" s="2"/>
      <c r="M132" s="2"/>
      <c r="N132" s="2"/>
    </row>
    <row r="133" spans="1:14" s="6" customFormat="1" ht="18" customHeight="1">
      <c r="A133" s="21" t="s">
        <v>30</v>
      </c>
      <c r="B133" s="13">
        <f>B134</f>
        <v>100</v>
      </c>
      <c r="C133" s="13">
        <f>C134</f>
        <v>726</v>
      </c>
      <c r="D133" s="13">
        <f>D134</f>
        <v>226</v>
      </c>
      <c r="E133" s="10">
        <f>E134</f>
        <v>500</v>
      </c>
      <c r="F133" s="3">
        <f t="shared" si="10"/>
        <v>626</v>
      </c>
      <c r="G133" s="11">
        <f t="shared" si="11"/>
        <v>626</v>
      </c>
      <c r="H133" s="2"/>
      <c r="I133" s="2"/>
      <c r="J133" s="2"/>
      <c r="K133" s="2"/>
      <c r="L133" s="2"/>
      <c r="M133" s="2"/>
      <c r="N133" s="2"/>
    </row>
    <row r="134" spans="1:14" s="6" customFormat="1" ht="18" customHeight="1">
      <c r="A134" s="66" t="s">
        <v>211</v>
      </c>
      <c r="B134" s="17">
        <v>100</v>
      </c>
      <c r="C134" s="14">
        <f t="shared" si="9"/>
        <v>726</v>
      </c>
      <c r="D134" s="17">
        <v>226</v>
      </c>
      <c r="E134" s="10">
        <v>500</v>
      </c>
      <c r="F134" s="3">
        <f t="shared" si="10"/>
        <v>626</v>
      </c>
      <c r="G134" s="11">
        <f t="shared" si="11"/>
        <v>626</v>
      </c>
      <c r="H134" s="2"/>
      <c r="I134" s="2"/>
      <c r="J134" s="2"/>
      <c r="K134" s="2"/>
      <c r="L134" s="2"/>
      <c r="M134" s="2"/>
      <c r="N134" s="2"/>
    </row>
    <row r="135" spans="1:14" s="6" customFormat="1" ht="18" customHeight="1">
      <c r="A135" s="21" t="s">
        <v>242</v>
      </c>
      <c r="B135" s="13">
        <f>SUM(B136:B136)</f>
        <v>524</v>
      </c>
      <c r="C135" s="13">
        <f>SUM(C136:C136)</f>
        <v>476</v>
      </c>
      <c r="D135" s="13">
        <f>SUM(D136:D136)</f>
        <v>476</v>
      </c>
      <c r="E135" s="10">
        <f>SUM(E136:E136)</f>
        <v>0</v>
      </c>
      <c r="F135" s="3">
        <f t="shared" si="10"/>
        <v>-48</v>
      </c>
      <c r="G135" s="11">
        <f t="shared" si="11"/>
        <v>-9.16030534351145</v>
      </c>
      <c r="H135" s="2"/>
      <c r="I135" s="2"/>
      <c r="J135" s="2"/>
      <c r="K135" s="2"/>
      <c r="L135" s="2"/>
      <c r="M135" s="2"/>
      <c r="N135" s="2"/>
    </row>
    <row r="136" spans="1:14" s="6" customFormat="1" ht="18" customHeight="1">
      <c r="A136" s="66" t="s">
        <v>212</v>
      </c>
      <c r="B136" s="14">
        <v>524</v>
      </c>
      <c r="C136" s="14">
        <f t="shared" si="9"/>
        <v>476</v>
      </c>
      <c r="D136" s="14">
        <v>476</v>
      </c>
      <c r="E136" s="10">
        <v>0</v>
      </c>
      <c r="F136" s="3">
        <f t="shared" si="10"/>
        <v>-48</v>
      </c>
      <c r="G136" s="11">
        <f t="shared" si="11"/>
        <v>-9.16030534351145</v>
      </c>
      <c r="H136" s="2"/>
      <c r="I136" s="2"/>
      <c r="J136" s="2"/>
      <c r="K136" s="2"/>
      <c r="L136" s="2"/>
      <c r="M136" s="2"/>
      <c r="N136" s="2"/>
    </row>
    <row r="137" spans="1:14" s="6" customFormat="1" ht="18" customHeight="1">
      <c r="A137" s="2" t="s">
        <v>31</v>
      </c>
      <c r="B137" s="14">
        <v>600</v>
      </c>
      <c r="C137" s="14">
        <f t="shared" si="9"/>
        <v>774</v>
      </c>
      <c r="D137" s="14">
        <v>774</v>
      </c>
      <c r="E137" s="10">
        <v>0</v>
      </c>
      <c r="F137" s="3">
        <f t="shared" si="10"/>
        <v>174</v>
      </c>
      <c r="G137" s="11">
        <f t="shared" si="11"/>
        <v>28.999999999999996</v>
      </c>
      <c r="H137" s="2"/>
      <c r="I137" s="2"/>
      <c r="J137" s="2"/>
      <c r="K137" s="2"/>
      <c r="L137" s="2"/>
      <c r="M137" s="2"/>
      <c r="N137" s="2"/>
    </row>
    <row r="138" spans="1:14" s="6" customFormat="1" ht="18" customHeight="1">
      <c r="A138" s="2" t="s">
        <v>32</v>
      </c>
      <c r="B138" s="14">
        <v>200</v>
      </c>
      <c r="C138" s="14">
        <f t="shared" si="9"/>
        <v>232</v>
      </c>
      <c r="D138" s="14">
        <v>232</v>
      </c>
      <c r="E138" s="10">
        <v>0</v>
      </c>
      <c r="F138" s="3">
        <f t="shared" si="10"/>
        <v>32</v>
      </c>
      <c r="G138" s="11">
        <f>IF(B138=0,0,F138/B138*100)</f>
        <v>16</v>
      </c>
      <c r="H138" s="2"/>
      <c r="I138" s="2"/>
      <c r="J138" s="2"/>
      <c r="K138" s="2"/>
      <c r="L138" s="2"/>
      <c r="M138" s="2"/>
      <c r="N138" s="2"/>
    </row>
    <row r="139" spans="1:14" s="6" customFormat="1" ht="18" customHeight="1">
      <c r="A139" s="2" t="s">
        <v>33</v>
      </c>
      <c r="B139" s="13">
        <f>SUM(B140:B142)</f>
        <v>7704</v>
      </c>
      <c r="C139" s="13">
        <f>SUM(C140:C142)</f>
        <v>8802</v>
      </c>
      <c r="D139" s="13">
        <f>SUM(D140:D142)</f>
        <v>8802</v>
      </c>
      <c r="E139" s="10">
        <f>SUM(E140:E142)</f>
        <v>0</v>
      </c>
      <c r="F139" s="3">
        <f t="shared" si="10"/>
        <v>1098</v>
      </c>
      <c r="G139" s="11">
        <f t="shared" si="11"/>
        <v>14.252336448598129</v>
      </c>
      <c r="H139" s="2"/>
      <c r="I139" s="2"/>
      <c r="J139" s="2"/>
      <c r="K139" s="2"/>
      <c r="L139" s="2"/>
      <c r="M139" s="2"/>
      <c r="N139" s="2"/>
    </row>
    <row r="140" spans="1:14" s="6" customFormat="1" ht="18" customHeight="1">
      <c r="A140" s="66" t="s">
        <v>213</v>
      </c>
      <c r="B140" s="14">
        <v>7304</v>
      </c>
      <c r="C140" s="14">
        <f t="shared" si="9"/>
        <v>8702</v>
      </c>
      <c r="D140" s="14">
        <v>8702</v>
      </c>
      <c r="E140" s="10">
        <v>0</v>
      </c>
      <c r="F140" s="3">
        <f t="shared" si="10"/>
        <v>1398</v>
      </c>
      <c r="G140" s="11">
        <f t="shared" si="11"/>
        <v>19.140197152245346</v>
      </c>
      <c r="H140" s="2"/>
      <c r="I140" s="2"/>
      <c r="J140" s="2"/>
      <c r="K140" s="2"/>
      <c r="L140" s="2"/>
      <c r="M140" s="2"/>
      <c r="N140" s="2"/>
    </row>
    <row r="141" spans="1:14" s="6" customFormat="1" ht="18" customHeight="1">
      <c r="A141" s="66" t="s">
        <v>214</v>
      </c>
      <c r="B141" s="14">
        <v>400</v>
      </c>
      <c r="C141" s="14">
        <f t="shared" si="9"/>
        <v>100</v>
      </c>
      <c r="D141" s="14">
        <v>100</v>
      </c>
      <c r="E141" s="10">
        <v>0</v>
      </c>
      <c r="F141" s="3">
        <f t="shared" si="10"/>
        <v>-300</v>
      </c>
      <c r="G141" s="11">
        <f t="shared" si="11"/>
        <v>-75</v>
      </c>
      <c r="H141" s="2"/>
      <c r="I141" s="2"/>
      <c r="J141" s="2"/>
      <c r="K141" s="2"/>
      <c r="L141" s="2"/>
      <c r="M141" s="2"/>
      <c r="N141" s="2"/>
    </row>
    <row r="142" spans="1:14" s="6" customFormat="1" ht="18" customHeight="1">
      <c r="A142" s="66" t="s">
        <v>215</v>
      </c>
      <c r="B142" s="14">
        <v>0</v>
      </c>
      <c r="C142" s="14">
        <f t="shared" si="9"/>
        <v>0</v>
      </c>
      <c r="D142" s="14"/>
      <c r="E142" s="10"/>
      <c r="F142" s="3">
        <f t="shared" si="10"/>
        <v>0</v>
      </c>
      <c r="G142" s="11">
        <f>IF(B142=0,0,F142/B142*100)</f>
        <v>0</v>
      </c>
      <c r="H142" s="2"/>
      <c r="I142" s="2"/>
      <c r="J142" s="2"/>
      <c r="K142" s="2"/>
      <c r="L142" s="2"/>
      <c r="M142" s="2"/>
      <c r="N142" s="2"/>
    </row>
    <row r="143" spans="1:14" s="6" customFormat="1" ht="18" customHeight="1">
      <c r="A143" s="28" t="s">
        <v>34</v>
      </c>
      <c r="B143" s="10">
        <f>SUM(B5,B29,B30,B33,B39,B50,B58,B65,B83,B92,B98,B110,B119,B122,B127,B130,B133,B135,B137:B139)</f>
        <v>147228</v>
      </c>
      <c r="C143" s="10">
        <f>SUM(C5,C29,C30,C33,C39,C50,C58,C65,C83,C92,C98,C110,C119,C122,C127,C130,C133,C135,C137:C139)</f>
        <v>172690.6</v>
      </c>
      <c r="D143" s="10">
        <f>SUM(D5,D29,D30,D33,D39,D50,D58,D65,D83,D92,D98,D110,D119,D122,D127,D130,D133,D135,D137:D139)</f>
        <v>139965.6</v>
      </c>
      <c r="E143" s="10">
        <f>SUM(E5,E29,E30,E33,E39,E50,E58,E65,E83,E92,E98,E110,E119,E122,E127,E130,E133,E135,E137:E139)</f>
        <v>32725</v>
      </c>
      <c r="F143" s="3">
        <f t="shared" si="10"/>
        <v>25462.600000000006</v>
      </c>
      <c r="G143" s="11">
        <f t="shared" si="11"/>
        <v>17.294672209090667</v>
      </c>
      <c r="H143" s="5" t="s">
        <v>34</v>
      </c>
      <c r="I143" s="10">
        <f>SUM(I5:I15)</f>
        <v>147228</v>
      </c>
      <c r="J143" s="10">
        <f>SUM(J5:J15)</f>
        <v>172691</v>
      </c>
      <c r="K143" s="10">
        <f>SUM(K5:K15)</f>
        <v>139966</v>
      </c>
      <c r="L143" s="10">
        <f>SUM(L5:L15)</f>
        <v>32725</v>
      </c>
      <c r="M143" s="3">
        <f aca="true" t="shared" si="12" ref="M143:M152">J143-I143</f>
        <v>25463</v>
      </c>
      <c r="N143" s="12">
        <f aca="true" t="shared" si="13" ref="N143:N152">IF(I143=0,0,M143/I143*100)</f>
        <v>17.29494389654142</v>
      </c>
    </row>
    <row r="144" spans="1:14" s="6" customFormat="1" ht="18" customHeight="1">
      <c r="A144" s="2"/>
      <c r="B144" s="17"/>
      <c r="C144" s="13"/>
      <c r="D144" s="17"/>
      <c r="E144" s="10"/>
      <c r="F144" s="3">
        <f t="shared" si="10"/>
        <v>0</v>
      </c>
      <c r="G144" s="11">
        <f t="shared" si="11"/>
        <v>0</v>
      </c>
      <c r="H144" s="2"/>
      <c r="I144" s="2"/>
      <c r="J144" s="13"/>
      <c r="K144" s="2"/>
      <c r="L144" s="2"/>
      <c r="M144" s="3">
        <f t="shared" si="12"/>
        <v>0</v>
      </c>
      <c r="N144" s="12">
        <f t="shared" si="13"/>
        <v>0</v>
      </c>
    </row>
    <row r="145" spans="1:14" s="6" customFormat="1" ht="18" customHeight="1">
      <c r="A145" s="22" t="s">
        <v>243</v>
      </c>
      <c r="B145" s="3">
        <f>B146+B147</f>
        <v>2700</v>
      </c>
      <c r="C145" s="10">
        <f>SUM(C146:C147)</f>
        <v>3200</v>
      </c>
      <c r="D145" s="3">
        <f>D146+D147</f>
        <v>3200</v>
      </c>
      <c r="E145" s="10">
        <f>E146+E147</f>
        <v>0</v>
      </c>
      <c r="F145" s="3">
        <f t="shared" si="10"/>
        <v>500</v>
      </c>
      <c r="G145" s="11">
        <f t="shared" si="11"/>
        <v>18.51851851851852</v>
      </c>
      <c r="H145" s="22" t="s">
        <v>247</v>
      </c>
      <c r="I145" s="3">
        <f>I146+I147</f>
        <v>2700</v>
      </c>
      <c r="J145" s="3">
        <f>J146+J147</f>
        <v>3200</v>
      </c>
      <c r="K145" s="3">
        <f>K146+K147</f>
        <v>3200</v>
      </c>
      <c r="L145" s="3">
        <f>L146+L147</f>
        <v>0</v>
      </c>
      <c r="M145" s="3">
        <f t="shared" si="12"/>
        <v>500</v>
      </c>
      <c r="N145" s="12">
        <f t="shared" si="13"/>
        <v>18.51851851851852</v>
      </c>
    </row>
    <row r="146" spans="1:14" s="6" customFormat="1" ht="18" customHeight="1">
      <c r="A146" s="23" t="s">
        <v>244</v>
      </c>
      <c r="B146" s="4">
        <v>100</v>
      </c>
      <c r="C146" s="14">
        <f>SUM(D146:E146)</f>
        <v>50</v>
      </c>
      <c r="D146" s="4">
        <v>50</v>
      </c>
      <c r="E146" s="10"/>
      <c r="F146" s="3">
        <f t="shared" si="10"/>
        <v>-50</v>
      </c>
      <c r="G146" s="11">
        <f t="shared" si="11"/>
        <v>-50</v>
      </c>
      <c r="H146" s="23" t="s">
        <v>248</v>
      </c>
      <c r="I146" s="4">
        <v>100</v>
      </c>
      <c r="J146" s="4">
        <f>SUM(K146:L146)</f>
        <v>50</v>
      </c>
      <c r="K146" s="4">
        <v>50</v>
      </c>
      <c r="L146" s="4"/>
      <c r="M146" s="3">
        <f t="shared" si="12"/>
        <v>-50</v>
      </c>
      <c r="N146" s="12">
        <f t="shared" si="13"/>
        <v>-50</v>
      </c>
    </row>
    <row r="147" spans="1:14" s="6" customFormat="1" ht="18" customHeight="1">
      <c r="A147" s="23" t="s">
        <v>245</v>
      </c>
      <c r="B147" s="4">
        <v>2600</v>
      </c>
      <c r="C147" s="14">
        <f>SUM(D147:E147)</f>
        <v>3150</v>
      </c>
      <c r="D147" s="4">
        <v>3150</v>
      </c>
      <c r="E147" s="10"/>
      <c r="F147" s="3">
        <f t="shared" si="10"/>
        <v>550</v>
      </c>
      <c r="G147" s="11">
        <f t="shared" si="11"/>
        <v>21.153846153846153</v>
      </c>
      <c r="H147" s="23" t="s">
        <v>249</v>
      </c>
      <c r="I147" s="4">
        <v>2600</v>
      </c>
      <c r="J147" s="4">
        <f>SUM(K147:L147)</f>
        <v>3150</v>
      </c>
      <c r="K147" s="4">
        <v>3150</v>
      </c>
      <c r="L147" s="4"/>
      <c r="M147" s="3">
        <f t="shared" si="12"/>
        <v>550</v>
      </c>
      <c r="N147" s="12">
        <f t="shared" si="13"/>
        <v>21.153846153846153</v>
      </c>
    </row>
    <row r="148" spans="1:14" s="6" customFormat="1" ht="18" customHeight="1">
      <c r="A148" s="23"/>
      <c r="B148" s="4"/>
      <c r="C148" s="14">
        <f>SUM(D148:E148)</f>
        <v>0</v>
      </c>
      <c r="D148" s="4"/>
      <c r="E148" s="10"/>
      <c r="F148" s="3">
        <f t="shared" si="10"/>
        <v>0</v>
      </c>
      <c r="G148" s="11">
        <f t="shared" si="11"/>
        <v>0</v>
      </c>
      <c r="H148" s="24"/>
      <c r="I148" s="4"/>
      <c r="J148" s="4"/>
      <c r="K148" s="4"/>
      <c r="L148" s="4"/>
      <c r="M148" s="3">
        <f t="shared" si="12"/>
        <v>0</v>
      </c>
      <c r="N148" s="12">
        <f t="shared" si="13"/>
        <v>0</v>
      </c>
    </row>
    <row r="149" spans="1:14" s="6" customFormat="1" ht="18" customHeight="1">
      <c r="A149" s="22" t="s">
        <v>246</v>
      </c>
      <c r="B149" s="4">
        <v>387</v>
      </c>
      <c r="C149" s="14">
        <f>SUM(D149:E149)</f>
        <v>1000</v>
      </c>
      <c r="D149" s="4">
        <v>1000</v>
      </c>
      <c r="E149" s="10"/>
      <c r="F149" s="3">
        <f t="shared" si="10"/>
        <v>613</v>
      </c>
      <c r="G149" s="11">
        <f t="shared" si="11"/>
        <v>158.39793281653746</v>
      </c>
      <c r="H149" s="22" t="s">
        <v>250</v>
      </c>
      <c r="I149" s="4">
        <v>387</v>
      </c>
      <c r="J149" s="4">
        <f>SUM(K149:L149)</f>
        <v>1000</v>
      </c>
      <c r="K149" s="4">
        <v>1000</v>
      </c>
      <c r="L149" s="4"/>
      <c r="M149" s="3">
        <f t="shared" si="12"/>
        <v>613</v>
      </c>
      <c r="N149" s="12">
        <f t="shared" si="13"/>
        <v>158.39793281653746</v>
      </c>
    </row>
    <row r="150" spans="1:14" s="6" customFormat="1" ht="18" customHeight="1">
      <c r="A150" s="25"/>
      <c r="B150" s="2"/>
      <c r="C150" s="13"/>
      <c r="D150" s="2"/>
      <c r="E150" s="10"/>
      <c r="F150" s="3">
        <f t="shared" si="10"/>
        <v>0</v>
      </c>
      <c r="G150" s="11">
        <f>IF(B150=0,0,F150/B150*100)</f>
        <v>0</v>
      </c>
      <c r="H150" s="25" t="s">
        <v>274</v>
      </c>
      <c r="I150" s="25"/>
      <c r="J150" s="13"/>
      <c r="K150" s="25"/>
      <c r="L150" s="25"/>
      <c r="M150" s="3">
        <f t="shared" si="12"/>
        <v>0</v>
      </c>
      <c r="N150" s="12">
        <f t="shared" si="13"/>
        <v>0</v>
      </c>
    </row>
    <row r="151" spans="1:14" s="6" customFormat="1" ht="18" customHeight="1">
      <c r="A151" s="25"/>
      <c r="B151" s="2"/>
      <c r="C151" s="13"/>
      <c r="D151" s="2"/>
      <c r="E151" s="10"/>
      <c r="F151" s="3">
        <f t="shared" si="10"/>
        <v>0</v>
      </c>
      <c r="G151" s="11">
        <f>IF(B151=0,0,F151/B151*100)</f>
        <v>0</v>
      </c>
      <c r="H151" s="25"/>
      <c r="I151" s="25"/>
      <c r="J151" s="13"/>
      <c r="K151" s="25"/>
      <c r="L151" s="25"/>
      <c r="M151" s="3">
        <f t="shared" si="12"/>
        <v>0</v>
      </c>
      <c r="N151" s="12">
        <f t="shared" si="13"/>
        <v>0</v>
      </c>
    </row>
    <row r="152" spans="1:14" s="6" customFormat="1" ht="18" customHeight="1">
      <c r="A152" s="26" t="s">
        <v>35</v>
      </c>
      <c r="B152" s="14">
        <f>B143+B145+B149</f>
        <v>150315</v>
      </c>
      <c r="C152" s="10">
        <f>SUM(C143,C145,C149,C150)</f>
        <v>176890.6</v>
      </c>
      <c r="D152" s="14">
        <f>D143+D145+D149</f>
        <v>144165.6</v>
      </c>
      <c r="E152" s="10">
        <f>E143+E145+E149</f>
        <v>32725</v>
      </c>
      <c r="F152" s="3">
        <f t="shared" si="10"/>
        <v>26575.600000000006</v>
      </c>
      <c r="G152" s="11">
        <f>IF(B152=0,0,F152/B152*100)</f>
        <v>17.679938795196755</v>
      </c>
      <c r="H152" s="26" t="s">
        <v>35</v>
      </c>
      <c r="I152" s="27">
        <f>I143+I145+I149</f>
        <v>150315</v>
      </c>
      <c r="J152" s="4">
        <f>SUM(J143,J145,J149,J150)</f>
        <v>176891</v>
      </c>
      <c r="K152" s="27">
        <f>K143+K145+K149</f>
        <v>144166</v>
      </c>
      <c r="L152" s="27">
        <f>L143+L145+L149</f>
        <v>32725</v>
      </c>
      <c r="M152" s="3">
        <f t="shared" si="12"/>
        <v>26576</v>
      </c>
      <c r="N152" s="12">
        <f t="shared" si="13"/>
        <v>17.680204903036955</v>
      </c>
    </row>
    <row r="153" spans="1:14" s="6" customFormat="1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6" customFormat="1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6" customFormat="1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6" customFormat="1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6" customFormat="1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s="6" customFormat="1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s="6" customFormat="1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s="6" customFormat="1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s="6" customFormat="1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6" customFormat="1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s="6" customFormat="1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s="6" customFormat="1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6" customFormat="1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6" customFormat="1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s="6" customFormat="1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6" customFormat="1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s="6" customFormat="1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s="6" customFormat="1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s="6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s="6" customFormat="1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s="6" customFormat="1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6" customFormat="1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s="6" customFormat="1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</sheetData>
  <mergeCells count="11">
    <mergeCell ref="J3:L3"/>
    <mergeCell ref="M3:M4"/>
    <mergeCell ref="N3:N4"/>
    <mergeCell ref="A1:N1"/>
    <mergeCell ref="A3:A4"/>
    <mergeCell ref="B3:B4"/>
    <mergeCell ref="C3:E3"/>
    <mergeCell ref="F3:F4"/>
    <mergeCell ref="G3:G4"/>
    <mergeCell ref="H3:H4"/>
    <mergeCell ref="I3:I4"/>
  </mergeCells>
  <printOptions horizontalCentered="1"/>
  <pageMargins left="0.35433070866141736" right="0.35433070866141736" top="0.35433070866141736" bottom="0.4724409448818898" header="0.11811023622047245" footer="0.11811023622047245"/>
  <pageSetup firstPageNumber="2" useFirstPageNumber="1"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L1"/>
    </sheetView>
  </sheetViews>
  <sheetFormatPr defaultColWidth="9.00390625" defaultRowHeight="14.25"/>
  <cols>
    <col min="1" max="1" width="20.875" style="35" customWidth="1"/>
    <col min="2" max="2" width="12.25390625" style="30" customWidth="1"/>
    <col min="3" max="3" width="12.50390625" style="30" customWidth="1"/>
    <col min="4" max="4" width="11.625" style="30" customWidth="1"/>
    <col min="5" max="5" width="9.875" style="30" customWidth="1"/>
    <col min="6" max="6" width="10.625" style="30" customWidth="1"/>
    <col min="7" max="7" width="10.75390625" style="30" customWidth="1"/>
    <col min="8" max="8" width="11.25390625" style="30" bestFit="1" customWidth="1"/>
    <col min="9" max="9" width="5.50390625" style="30" customWidth="1"/>
    <col min="10" max="10" width="11.75390625" style="30" customWidth="1"/>
    <col min="11" max="11" width="10.875" style="30" customWidth="1"/>
    <col min="12" max="12" width="13.50390625" style="30" customWidth="1"/>
    <col min="13" max="13" width="13.875" style="30" bestFit="1" customWidth="1"/>
    <col min="14" max="16384" width="9.00390625" style="30" customWidth="1"/>
  </cols>
  <sheetData>
    <row r="1" spans="1:12" ht="25.5">
      <c r="A1" s="82" t="s">
        <v>281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 customHeight="1">
      <c r="A2" s="31" t="s">
        <v>2</v>
      </c>
      <c r="B2" s="32"/>
      <c r="C2" s="32"/>
      <c r="D2" s="83"/>
      <c r="E2" s="84"/>
      <c r="F2" s="32"/>
      <c r="G2" s="32"/>
      <c r="H2" s="32"/>
      <c r="I2" s="32"/>
      <c r="J2" s="32"/>
      <c r="K2" s="32"/>
      <c r="L2" s="33" t="s">
        <v>1</v>
      </c>
    </row>
    <row r="3" spans="1:12" ht="27" customHeight="1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272</v>
      </c>
      <c r="G3" s="37" t="s">
        <v>8</v>
      </c>
      <c r="H3" s="38" t="s">
        <v>9</v>
      </c>
      <c r="I3" s="37" t="s">
        <v>10</v>
      </c>
      <c r="J3" s="37" t="s">
        <v>11</v>
      </c>
      <c r="K3" s="37" t="s">
        <v>12</v>
      </c>
      <c r="L3" s="39" t="s">
        <v>13</v>
      </c>
    </row>
    <row r="4" spans="1:13" ht="18.75" customHeight="1">
      <c r="A4" s="21" t="s">
        <v>251</v>
      </c>
      <c r="B4" s="10">
        <v>51191262</v>
      </c>
      <c r="C4" s="10">
        <v>75007126</v>
      </c>
      <c r="D4" s="10">
        <v>16443063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3000000</v>
      </c>
      <c r="K4" s="10">
        <v>0</v>
      </c>
      <c r="L4" s="10">
        <f>SUM(B4:K4)</f>
        <v>145641451</v>
      </c>
      <c r="M4" s="34"/>
    </row>
    <row r="5" spans="1:13" ht="18.75" customHeight="1">
      <c r="A5" s="21" t="s">
        <v>252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>
        <f aca="true" t="shared" si="0" ref="L5:L27">SUM(B5:K5)</f>
        <v>0</v>
      </c>
      <c r="M5" s="34"/>
    </row>
    <row r="6" spans="1:13" ht="18.75" customHeight="1">
      <c r="A6" s="21" t="s">
        <v>253</v>
      </c>
      <c r="B6" s="10">
        <v>655411</v>
      </c>
      <c r="C6" s="10">
        <v>6252000</v>
      </c>
      <c r="D6" s="10">
        <v>24914</v>
      </c>
      <c r="E6" s="10"/>
      <c r="F6" s="10"/>
      <c r="G6" s="10"/>
      <c r="H6" s="10"/>
      <c r="I6" s="10"/>
      <c r="J6" s="10"/>
      <c r="K6" s="10"/>
      <c r="L6" s="10">
        <f t="shared" si="0"/>
        <v>6932325</v>
      </c>
      <c r="M6" s="34"/>
    </row>
    <row r="7" spans="1:13" ht="18.75" customHeight="1">
      <c r="A7" s="21" t="s">
        <v>254</v>
      </c>
      <c r="B7" s="10">
        <v>37137306</v>
      </c>
      <c r="C7" s="10">
        <v>29267500</v>
      </c>
      <c r="D7" s="10">
        <v>2357873</v>
      </c>
      <c r="E7" s="10"/>
      <c r="F7" s="10"/>
      <c r="G7" s="10"/>
      <c r="H7" s="10"/>
      <c r="I7" s="10"/>
      <c r="J7" s="10"/>
      <c r="K7" s="10"/>
      <c r="L7" s="10">
        <f t="shared" si="0"/>
        <v>68762679</v>
      </c>
      <c r="M7" s="34"/>
    </row>
    <row r="8" spans="1:13" ht="18.75" customHeight="1">
      <c r="A8" s="21" t="s">
        <v>255</v>
      </c>
      <c r="B8" s="10">
        <v>227041705</v>
      </c>
      <c r="C8" s="10">
        <v>121714630</v>
      </c>
      <c r="D8" s="10">
        <v>17857671</v>
      </c>
      <c r="E8" s="10"/>
      <c r="F8" s="10"/>
      <c r="G8" s="10">
        <v>300000</v>
      </c>
      <c r="H8" s="10">
        <v>2490000</v>
      </c>
      <c r="I8" s="10"/>
      <c r="J8" s="10">
        <v>15904000</v>
      </c>
      <c r="K8" s="10">
        <v>1000000</v>
      </c>
      <c r="L8" s="10">
        <f t="shared" si="0"/>
        <v>386308006</v>
      </c>
      <c r="M8" s="34"/>
    </row>
    <row r="9" spans="1:13" ht="18.75" customHeight="1">
      <c r="A9" s="21" t="s">
        <v>256</v>
      </c>
      <c r="B9" s="10">
        <v>690744</v>
      </c>
      <c r="C9" s="10">
        <v>15230000</v>
      </c>
      <c r="D9" s="10">
        <v>32309</v>
      </c>
      <c r="E9" s="10">
        <v>610000</v>
      </c>
      <c r="F9" s="10"/>
      <c r="G9" s="10"/>
      <c r="H9" s="10"/>
      <c r="I9" s="10"/>
      <c r="J9" s="10">
        <v>500000</v>
      </c>
      <c r="K9" s="10"/>
      <c r="L9" s="10">
        <f t="shared" si="0"/>
        <v>17063053</v>
      </c>
      <c r="M9" s="34"/>
    </row>
    <row r="10" spans="1:13" ht="18.75" customHeight="1">
      <c r="A10" s="21" t="s">
        <v>257</v>
      </c>
      <c r="B10" s="10">
        <v>14443830</v>
      </c>
      <c r="C10" s="10">
        <v>3227500</v>
      </c>
      <c r="D10" s="10">
        <v>193211</v>
      </c>
      <c r="E10" s="10"/>
      <c r="F10" s="10"/>
      <c r="G10" s="10">
        <v>1500000</v>
      </c>
      <c r="H10" s="10">
        <v>2500000</v>
      </c>
      <c r="I10" s="10"/>
      <c r="J10" s="10">
        <v>1000000</v>
      </c>
      <c r="K10" s="10">
        <v>479360</v>
      </c>
      <c r="L10" s="10">
        <f t="shared" si="0"/>
        <v>23343901</v>
      </c>
      <c r="M10" s="34"/>
    </row>
    <row r="11" spans="1:13" ht="18.75" customHeight="1">
      <c r="A11" s="21" t="s">
        <v>258</v>
      </c>
      <c r="B11" s="10">
        <v>5283498</v>
      </c>
      <c r="C11" s="10">
        <v>3542430</v>
      </c>
      <c r="D11" s="10">
        <v>176297965</v>
      </c>
      <c r="E11" s="10"/>
      <c r="F11" s="10"/>
      <c r="G11" s="10"/>
      <c r="H11" s="10"/>
      <c r="I11" s="10"/>
      <c r="J11" s="10"/>
      <c r="K11" s="10">
        <v>16800</v>
      </c>
      <c r="L11" s="10">
        <f t="shared" si="0"/>
        <v>185140693</v>
      </c>
      <c r="M11" s="34"/>
    </row>
    <row r="12" spans="1:13" ht="18.75" customHeight="1">
      <c r="A12" s="21" t="s">
        <v>259</v>
      </c>
      <c r="B12" s="10">
        <v>22444458</v>
      </c>
      <c r="C12" s="10">
        <v>34716866</v>
      </c>
      <c r="D12" s="10">
        <v>54325352</v>
      </c>
      <c r="E12" s="10">
        <v>798000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1400000</v>
      </c>
      <c r="L12" s="10">
        <f t="shared" si="0"/>
        <v>113684676</v>
      </c>
      <c r="M12" s="34"/>
    </row>
    <row r="13" spans="1:13" ht="18.75" customHeight="1">
      <c r="A13" s="21" t="s">
        <v>260</v>
      </c>
      <c r="B13" s="10">
        <v>1922977</v>
      </c>
      <c r="C13" s="10">
        <v>4665000</v>
      </c>
      <c r="D13" s="10">
        <v>83361</v>
      </c>
      <c r="E13" s="10"/>
      <c r="F13" s="10"/>
      <c r="G13" s="10"/>
      <c r="H13" s="10"/>
      <c r="I13" s="10"/>
      <c r="J13" s="10">
        <v>9510000</v>
      </c>
      <c r="K13" s="10">
        <v>1700000</v>
      </c>
      <c r="L13" s="10">
        <f t="shared" si="0"/>
        <v>17881338</v>
      </c>
      <c r="M13" s="34"/>
    </row>
    <row r="14" spans="1:13" ht="18.75" customHeight="1">
      <c r="A14" s="21" t="s">
        <v>261</v>
      </c>
      <c r="B14" s="10">
        <v>10819042</v>
      </c>
      <c r="C14" s="10">
        <v>17058966</v>
      </c>
      <c r="D14" s="10">
        <v>156320</v>
      </c>
      <c r="E14" s="10"/>
      <c r="F14" s="10"/>
      <c r="G14" s="10">
        <v>15513300</v>
      </c>
      <c r="H14" s="10">
        <v>13200000</v>
      </c>
      <c r="I14" s="10"/>
      <c r="J14" s="10">
        <v>160500000</v>
      </c>
      <c r="K14" s="10">
        <v>18940700</v>
      </c>
      <c r="L14" s="10">
        <f t="shared" si="0"/>
        <v>236188328</v>
      </c>
      <c r="M14" s="34"/>
    </row>
    <row r="15" spans="1:13" ht="18.75" customHeight="1">
      <c r="A15" s="21" t="s">
        <v>262</v>
      </c>
      <c r="B15" s="10">
        <v>22504631</v>
      </c>
      <c r="C15" s="10">
        <v>23521160</v>
      </c>
      <c r="D15" s="10">
        <v>28641221.400000006</v>
      </c>
      <c r="E15" s="10"/>
      <c r="F15" s="10"/>
      <c r="G15" s="10"/>
      <c r="H15" s="10"/>
      <c r="I15" s="10"/>
      <c r="J15" s="10">
        <v>3900000</v>
      </c>
      <c r="K15" s="10"/>
      <c r="L15" s="10">
        <f t="shared" si="0"/>
        <v>78567012.4</v>
      </c>
      <c r="M15" s="34"/>
    </row>
    <row r="16" spans="1:13" ht="18.75" customHeight="1">
      <c r="A16" s="21" t="s">
        <v>263</v>
      </c>
      <c r="B16" s="10">
        <v>1753331</v>
      </c>
      <c r="C16" s="10">
        <v>1768600</v>
      </c>
      <c r="D16" s="10">
        <v>82660</v>
      </c>
      <c r="E16" s="10">
        <v>250000</v>
      </c>
      <c r="F16" s="10"/>
      <c r="G16" s="10"/>
      <c r="H16" s="10"/>
      <c r="I16" s="10"/>
      <c r="J16" s="10"/>
      <c r="K16" s="10"/>
      <c r="L16" s="10">
        <f t="shared" si="0"/>
        <v>3854591</v>
      </c>
      <c r="M16" s="34"/>
    </row>
    <row r="17" spans="1:13" ht="18.75" customHeight="1">
      <c r="A17" s="20" t="s">
        <v>264</v>
      </c>
      <c r="B17" s="10">
        <v>1037376</v>
      </c>
      <c r="C17" s="10">
        <v>795000</v>
      </c>
      <c r="D17" s="10">
        <v>45399</v>
      </c>
      <c r="E17" s="10"/>
      <c r="F17" s="10"/>
      <c r="G17" s="10"/>
      <c r="H17" s="10"/>
      <c r="I17" s="10"/>
      <c r="J17" s="10"/>
      <c r="K17" s="10">
        <v>988000</v>
      </c>
      <c r="L17" s="10">
        <f t="shared" si="0"/>
        <v>2865775</v>
      </c>
      <c r="M17" s="34"/>
    </row>
    <row r="18" spans="1:13" ht="18.75" customHeight="1">
      <c r="A18" s="20" t="s">
        <v>265</v>
      </c>
      <c r="B18" s="10">
        <v>937991</v>
      </c>
      <c r="C18" s="10">
        <v>520000</v>
      </c>
      <c r="D18" s="10">
        <v>48234</v>
      </c>
      <c r="E18" s="10">
        <v>25000</v>
      </c>
      <c r="F18" s="10"/>
      <c r="G18" s="10"/>
      <c r="H18" s="10"/>
      <c r="I18" s="10"/>
      <c r="J18" s="10"/>
      <c r="K18" s="10"/>
      <c r="L18" s="10">
        <f t="shared" si="0"/>
        <v>1531225</v>
      </c>
      <c r="M18" s="34"/>
    </row>
    <row r="19" spans="1:13" ht="18.75" customHeight="1">
      <c r="A19" s="20" t="s">
        <v>266</v>
      </c>
      <c r="B19" s="10">
        <v>4379139</v>
      </c>
      <c r="C19" s="10">
        <v>2239064</v>
      </c>
      <c r="D19" s="10">
        <v>179357</v>
      </c>
      <c r="E19" s="10"/>
      <c r="F19" s="10"/>
      <c r="G19" s="10"/>
      <c r="H19" s="10"/>
      <c r="I19" s="10"/>
      <c r="J19" s="10"/>
      <c r="K19" s="10"/>
      <c r="L19" s="10">
        <f t="shared" si="0"/>
        <v>6797560</v>
      </c>
      <c r="M19" s="34"/>
    </row>
    <row r="20" spans="1:13" ht="18.75" customHeight="1">
      <c r="A20" s="21" t="s">
        <v>30</v>
      </c>
      <c r="B20" s="10"/>
      <c r="C20" s="10"/>
      <c r="D20" s="10"/>
      <c r="E20" s="10"/>
      <c r="F20" s="10"/>
      <c r="G20" s="10"/>
      <c r="H20" s="10"/>
      <c r="I20" s="10"/>
      <c r="J20" s="10">
        <v>2260000</v>
      </c>
      <c r="K20" s="10"/>
      <c r="L20" s="10">
        <f t="shared" si="0"/>
        <v>2260000</v>
      </c>
      <c r="M20" s="34"/>
    </row>
    <row r="21" spans="1:13" ht="18.75" customHeight="1">
      <c r="A21" s="20" t="s">
        <v>267</v>
      </c>
      <c r="B21" s="10">
        <v>974882</v>
      </c>
      <c r="C21" s="10">
        <v>215000</v>
      </c>
      <c r="D21" s="10">
        <v>44253</v>
      </c>
      <c r="E21" s="10">
        <v>329376</v>
      </c>
      <c r="F21" s="10"/>
      <c r="G21" s="10"/>
      <c r="H21" s="10"/>
      <c r="I21" s="10"/>
      <c r="J21" s="10">
        <v>3200000</v>
      </c>
      <c r="K21" s="10"/>
      <c r="L21" s="10">
        <f t="shared" si="0"/>
        <v>4763511</v>
      </c>
      <c r="M21" s="34"/>
    </row>
    <row r="22" spans="1:13" ht="18.75" customHeight="1">
      <c r="A22" s="21" t="s">
        <v>31</v>
      </c>
      <c r="B22" s="13"/>
      <c r="C22" s="10"/>
      <c r="D22" s="13"/>
      <c r="E22" s="10"/>
      <c r="F22" s="10"/>
      <c r="G22" s="10"/>
      <c r="H22" s="10"/>
      <c r="I22" s="10"/>
      <c r="J22" s="10"/>
      <c r="K22" s="10">
        <v>7740000</v>
      </c>
      <c r="L22" s="10">
        <f t="shared" si="0"/>
        <v>7740000</v>
      </c>
      <c r="M22" s="34"/>
    </row>
    <row r="23" spans="1:13" ht="18.75" customHeight="1">
      <c r="A23" s="20" t="s">
        <v>32</v>
      </c>
      <c r="B23" s="13"/>
      <c r="C23" s="10"/>
      <c r="D23" s="13"/>
      <c r="E23" s="10"/>
      <c r="F23" s="10"/>
      <c r="G23" s="10">
        <v>2318000</v>
      </c>
      <c r="H23" s="10"/>
      <c r="I23" s="10"/>
      <c r="J23" s="10">
        <v>0</v>
      </c>
      <c r="K23" s="10"/>
      <c r="L23" s="10">
        <f t="shared" si="0"/>
        <v>2318000</v>
      </c>
      <c r="M23" s="34"/>
    </row>
    <row r="24" spans="1:13" ht="18.75" customHeight="1">
      <c r="A24" s="21" t="s">
        <v>33</v>
      </c>
      <c r="B24" s="13">
        <v>44000000</v>
      </c>
      <c r="C24" s="10">
        <v>10837500</v>
      </c>
      <c r="D24" s="13">
        <v>5700000</v>
      </c>
      <c r="E24" s="10"/>
      <c r="F24" s="10"/>
      <c r="G24" s="10"/>
      <c r="H24" s="10"/>
      <c r="I24" s="10"/>
      <c r="J24" s="10"/>
      <c r="K24" s="10">
        <v>27480000</v>
      </c>
      <c r="L24" s="10">
        <f t="shared" si="0"/>
        <v>88017500</v>
      </c>
      <c r="M24" s="34"/>
    </row>
    <row r="25" spans="1:12" ht="18.75" customHeight="1">
      <c r="A25" s="69" t="s">
        <v>268</v>
      </c>
      <c r="B25" s="10">
        <f aca="true" t="shared" si="1" ref="B25:L25">SUM(B4:B24)</f>
        <v>447217583</v>
      </c>
      <c r="C25" s="10">
        <f t="shared" si="1"/>
        <v>350578342</v>
      </c>
      <c r="D25" s="10">
        <f t="shared" si="1"/>
        <v>302513163.4</v>
      </c>
      <c r="E25" s="10">
        <f t="shared" si="1"/>
        <v>2012376</v>
      </c>
      <c r="F25" s="10">
        <f t="shared" si="1"/>
        <v>0</v>
      </c>
      <c r="G25" s="10">
        <f t="shared" si="1"/>
        <v>19631300</v>
      </c>
      <c r="H25" s="10">
        <f t="shared" si="1"/>
        <v>18190000</v>
      </c>
      <c r="I25" s="10">
        <f t="shared" si="1"/>
        <v>0</v>
      </c>
      <c r="J25" s="10">
        <f t="shared" si="1"/>
        <v>199774000</v>
      </c>
      <c r="K25" s="10">
        <f t="shared" si="1"/>
        <v>59744860</v>
      </c>
      <c r="L25" s="10">
        <f t="shared" si="1"/>
        <v>1399661624.4</v>
      </c>
    </row>
    <row r="26" spans="1:12" ht="18.75" customHeight="1">
      <c r="A26" s="21" t="s">
        <v>269</v>
      </c>
      <c r="B26" s="10"/>
      <c r="C26" s="10"/>
      <c r="D26" s="10"/>
      <c r="E26" s="10"/>
      <c r="F26" s="10">
        <v>32000000</v>
      </c>
      <c r="G26" s="10"/>
      <c r="H26" s="10"/>
      <c r="I26" s="10"/>
      <c r="J26" s="10"/>
      <c r="K26" s="10"/>
      <c r="L26" s="10">
        <f t="shared" si="0"/>
        <v>32000000</v>
      </c>
    </row>
    <row r="27" spans="1:12" ht="18.75" customHeight="1">
      <c r="A27" s="21" t="s">
        <v>270</v>
      </c>
      <c r="B27" s="10"/>
      <c r="C27" s="10"/>
      <c r="D27" s="10"/>
      <c r="E27" s="10"/>
      <c r="F27" s="10"/>
      <c r="G27" s="10"/>
      <c r="H27" s="10">
        <v>10000000</v>
      </c>
      <c r="I27" s="10"/>
      <c r="J27" s="10"/>
      <c r="K27" s="10"/>
      <c r="L27" s="10">
        <f t="shared" si="0"/>
        <v>10000000</v>
      </c>
    </row>
    <row r="28" spans="1:12" ht="18.75" customHeight="1">
      <c r="A28" s="69" t="s">
        <v>271</v>
      </c>
      <c r="B28" s="10">
        <f>SUM(B25:B27)</f>
        <v>447217583</v>
      </c>
      <c r="C28" s="10">
        <f aca="true" t="shared" si="2" ref="C28:L28">SUM(C25:C27)</f>
        <v>350578342</v>
      </c>
      <c r="D28" s="10">
        <f t="shared" si="2"/>
        <v>302513163.4</v>
      </c>
      <c r="E28" s="10">
        <f t="shared" si="2"/>
        <v>2012376</v>
      </c>
      <c r="F28" s="10">
        <f t="shared" si="2"/>
        <v>32000000</v>
      </c>
      <c r="G28" s="10">
        <f t="shared" si="2"/>
        <v>19631300</v>
      </c>
      <c r="H28" s="10">
        <f t="shared" si="2"/>
        <v>28190000</v>
      </c>
      <c r="I28" s="10">
        <f t="shared" si="2"/>
        <v>0</v>
      </c>
      <c r="J28" s="10">
        <f t="shared" si="2"/>
        <v>199774000</v>
      </c>
      <c r="K28" s="10">
        <f t="shared" si="2"/>
        <v>59744860</v>
      </c>
      <c r="L28" s="10">
        <f t="shared" si="2"/>
        <v>1441661624.4</v>
      </c>
    </row>
  </sheetData>
  <mergeCells count="2">
    <mergeCell ref="A1:L1"/>
    <mergeCell ref="D2:E2"/>
  </mergeCells>
  <printOptions horizontalCentered="1"/>
  <pageMargins left="0.35433070866141736" right="0.35433070866141736" top="0.3937007874015748" bottom="0.5905511811023623" header="0.11811023622047245" footer="0.11811023622047245"/>
  <pageSetup firstPageNumber="8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2014-05-08T02:00:17Z</cp:lastPrinted>
  <dcterms:created xsi:type="dcterms:W3CDTF">2012-10-16T12:31:52Z</dcterms:created>
  <dcterms:modified xsi:type="dcterms:W3CDTF">2014-05-08T02:00:53Z</dcterms:modified>
  <cp:category/>
  <cp:version/>
  <cp:contentType/>
  <cp:contentStatus/>
</cp:coreProperties>
</file>